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Haut-Commissariat/Desktop/PRESIDENTIELLE 2017 TOUR 2/RESULTATS T2 PAR ARCHIPELS et BUREAUX DE VOTES/"/>
    </mc:Choice>
  </mc:AlternateContent>
  <bookViews>
    <workbookView xWindow="6400" yWindow="460" windowWidth="19960" windowHeight="13160" tabRatio="817" firstSheet="1" activeTab="13"/>
  </bookViews>
  <sheets>
    <sheet name="IMPORT1" sheetId="1" state="hidden" r:id="rId1"/>
    <sheet name="BORA BORA" sheetId="20" r:id="rId2"/>
    <sheet name="IMPORT2" sheetId="26" state="hidden" r:id="rId3"/>
    <sheet name="HUAHINE" sheetId="25" r:id="rId4"/>
    <sheet name="IMPORT3" sheetId="39" state="hidden" r:id="rId5"/>
    <sheet name="MAUPITI" sheetId="40" r:id="rId6"/>
    <sheet name="IMPORT4" sheetId="41" state="hidden" r:id="rId7"/>
    <sheet name="TAHAA" sheetId="46" r:id="rId8"/>
    <sheet name="IMPORT5" sheetId="47" state="hidden" r:id="rId9"/>
    <sheet name="TAPUTAPUATEA" sheetId="54" r:id="rId10"/>
    <sheet name="IMPORT6" sheetId="55" state="hidden" r:id="rId11"/>
    <sheet name="TUMARAA" sheetId="62" r:id="rId12"/>
    <sheet name="IMPORT7" sheetId="63" state="hidden" r:id="rId13"/>
    <sheet name="UTUROA" sheetId="64" r:id="rId1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46" l="1"/>
  <c r="M8" i="46"/>
  <c r="M9" i="46"/>
  <c r="M10" i="46"/>
  <c r="M11" i="46"/>
  <c r="M12" i="46"/>
  <c r="M13" i="46"/>
  <c r="M6" i="46"/>
  <c r="M5" i="46"/>
  <c r="O7" i="20"/>
  <c r="O8" i="20"/>
  <c r="O9" i="20"/>
  <c r="O10" i="20"/>
  <c r="O6" i="20"/>
  <c r="M7" i="20"/>
  <c r="M8" i="20"/>
  <c r="M9" i="20"/>
  <c r="M10" i="20"/>
  <c r="M6" i="20"/>
  <c r="L7" i="20"/>
  <c r="L8" i="20"/>
  <c r="L9" i="20"/>
  <c r="L10" i="20"/>
  <c r="L6" i="20"/>
  <c r="K7" i="20"/>
  <c r="K8" i="20"/>
  <c r="K9" i="20"/>
  <c r="K10" i="20"/>
  <c r="K6" i="20"/>
  <c r="I7" i="20"/>
  <c r="I8" i="20"/>
  <c r="I9" i="20"/>
  <c r="I10" i="20"/>
  <c r="I6" i="20"/>
  <c r="G7" i="20"/>
  <c r="G8" i="20"/>
  <c r="G9" i="20"/>
  <c r="G10" i="20"/>
  <c r="G6" i="20"/>
  <c r="E7" i="20"/>
  <c r="F7" i="20"/>
  <c r="E8" i="20"/>
  <c r="F8" i="20"/>
  <c r="E9" i="20"/>
  <c r="F9" i="20"/>
  <c r="E10" i="20"/>
  <c r="F10" i="20"/>
  <c r="F6" i="20"/>
  <c r="E6" i="20"/>
  <c r="O7" i="25"/>
  <c r="O8" i="25"/>
  <c r="O9" i="25"/>
  <c r="O10" i="25"/>
  <c r="O11" i="25"/>
  <c r="O12" i="25"/>
  <c r="O13" i="25"/>
  <c r="O6" i="25"/>
  <c r="M7" i="25"/>
  <c r="M8" i="25"/>
  <c r="M9" i="25"/>
  <c r="M10" i="25"/>
  <c r="M11" i="25"/>
  <c r="M12" i="25"/>
  <c r="M13" i="25"/>
  <c r="M6" i="25"/>
  <c r="L7" i="25"/>
  <c r="L8" i="25"/>
  <c r="L9" i="25"/>
  <c r="L10" i="25"/>
  <c r="L11" i="25"/>
  <c r="L12" i="25"/>
  <c r="L13" i="25"/>
  <c r="L6" i="25"/>
  <c r="K7" i="25"/>
  <c r="K8" i="25"/>
  <c r="K9" i="25"/>
  <c r="K10" i="25"/>
  <c r="K11" i="25"/>
  <c r="K12" i="25"/>
  <c r="K13" i="25"/>
  <c r="K6" i="25"/>
  <c r="I7" i="25"/>
  <c r="I8" i="25"/>
  <c r="I9" i="25"/>
  <c r="I10" i="25"/>
  <c r="I11" i="25"/>
  <c r="I12" i="25"/>
  <c r="I13" i="25"/>
  <c r="I6" i="25"/>
  <c r="G7" i="25"/>
  <c r="G8" i="25"/>
  <c r="G9" i="25"/>
  <c r="G10" i="25"/>
  <c r="G11" i="25"/>
  <c r="G12" i="25"/>
  <c r="G13" i="25"/>
  <c r="G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F6" i="25"/>
  <c r="E6" i="25"/>
  <c r="O6" i="40"/>
  <c r="M6" i="40"/>
  <c r="L6" i="40"/>
  <c r="K6" i="40"/>
  <c r="I6" i="40"/>
  <c r="G6" i="40"/>
  <c r="F6" i="40"/>
  <c r="E6" i="40"/>
  <c r="O7" i="46"/>
  <c r="O8" i="46"/>
  <c r="O9" i="46"/>
  <c r="O10" i="46"/>
  <c r="O11" i="46"/>
  <c r="O12" i="46"/>
  <c r="O13" i="46"/>
  <c r="O6" i="46"/>
  <c r="L7" i="46"/>
  <c r="L8" i="46"/>
  <c r="L9" i="46"/>
  <c r="L10" i="46"/>
  <c r="L11" i="46"/>
  <c r="L12" i="46"/>
  <c r="L13" i="46"/>
  <c r="L6" i="46"/>
  <c r="K7" i="46"/>
  <c r="K8" i="46"/>
  <c r="K9" i="46"/>
  <c r="K10" i="46"/>
  <c r="K11" i="46"/>
  <c r="K12" i="46"/>
  <c r="K13" i="46"/>
  <c r="K6" i="46"/>
  <c r="I7" i="46"/>
  <c r="I8" i="46"/>
  <c r="I9" i="46"/>
  <c r="I10" i="46"/>
  <c r="I11" i="46"/>
  <c r="I12" i="46"/>
  <c r="I13" i="46"/>
  <c r="I6" i="46"/>
  <c r="G7" i="46"/>
  <c r="G8" i="46"/>
  <c r="G9" i="46"/>
  <c r="G10" i="46"/>
  <c r="G11" i="46"/>
  <c r="G12" i="46"/>
  <c r="G13" i="46"/>
  <c r="G6" i="46"/>
  <c r="E7" i="46"/>
  <c r="F7" i="46"/>
  <c r="E8" i="46"/>
  <c r="F8" i="46"/>
  <c r="E9" i="46"/>
  <c r="F9" i="46"/>
  <c r="E10" i="46"/>
  <c r="F10" i="46"/>
  <c r="E11" i="46"/>
  <c r="F11" i="46"/>
  <c r="E12" i="46"/>
  <c r="F12" i="46"/>
  <c r="E13" i="46"/>
  <c r="F13" i="46"/>
  <c r="F6" i="46"/>
  <c r="E6" i="46"/>
  <c r="O7" i="54"/>
  <c r="O8" i="54"/>
  <c r="O9" i="54"/>
  <c r="O6" i="54"/>
  <c r="M7" i="54"/>
  <c r="M8" i="54"/>
  <c r="M9" i="54"/>
  <c r="M6" i="54"/>
  <c r="L7" i="54"/>
  <c r="L8" i="54"/>
  <c r="L9" i="54"/>
  <c r="L6" i="54"/>
  <c r="K7" i="54"/>
  <c r="K8" i="54"/>
  <c r="K9" i="54"/>
  <c r="K6" i="54"/>
  <c r="I7" i="54"/>
  <c r="I8" i="54"/>
  <c r="I9" i="54"/>
  <c r="I6" i="54"/>
  <c r="G7" i="54"/>
  <c r="G8" i="54"/>
  <c r="G9" i="54"/>
  <c r="G6" i="54"/>
  <c r="E7" i="54"/>
  <c r="F7" i="54"/>
  <c r="E8" i="54"/>
  <c r="F8" i="54"/>
  <c r="E9" i="54"/>
  <c r="F9" i="54"/>
  <c r="F6" i="54"/>
  <c r="E6" i="54"/>
  <c r="O7" i="62"/>
  <c r="O8" i="62"/>
  <c r="O9" i="62"/>
  <c r="O10" i="62"/>
  <c r="O6" i="62"/>
  <c r="M7" i="62"/>
  <c r="M8" i="62"/>
  <c r="M9" i="62"/>
  <c r="M10" i="62"/>
  <c r="M6" i="62"/>
  <c r="L7" i="62"/>
  <c r="L8" i="62"/>
  <c r="L9" i="62"/>
  <c r="L10" i="62"/>
  <c r="L6" i="62"/>
  <c r="K7" i="62"/>
  <c r="K8" i="62"/>
  <c r="K9" i="62"/>
  <c r="K10" i="62"/>
  <c r="K6" i="62"/>
  <c r="I7" i="62"/>
  <c r="I8" i="62"/>
  <c r="I9" i="62"/>
  <c r="I10" i="62"/>
  <c r="I6" i="62"/>
  <c r="G7" i="62"/>
  <c r="G8" i="62"/>
  <c r="G9" i="62"/>
  <c r="G10" i="62"/>
  <c r="G6" i="62"/>
  <c r="E7" i="62"/>
  <c r="F7" i="62"/>
  <c r="E8" i="62"/>
  <c r="F8" i="62"/>
  <c r="E9" i="62"/>
  <c r="F9" i="62"/>
  <c r="E10" i="62"/>
  <c r="F10" i="62"/>
  <c r="F6" i="62"/>
  <c r="E6" i="62"/>
  <c r="O7" i="64"/>
  <c r="O8" i="64"/>
  <c r="O6" i="64"/>
  <c r="M7" i="64"/>
  <c r="M8" i="64"/>
  <c r="M6" i="64"/>
  <c r="L7" i="64"/>
  <c r="L8" i="64"/>
  <c r="L6" i="64"/>
  <c r="K7" i="64"/>
  <c r="K8" i="64"/>
  <c r="K6" i="64"/>
  <c r="I7" i="64"/>
  <c r="I8" i="64"/>
  <c r="I6" i="64"/>
  <c r="G7" i="64"/>
  <c r="G8" i="64"/>
  <c r="G6" i="64"/>
  <c r="E7" i="64"/>
  <c r="F7" i="64"/>
  <c r="E8" i="64"/>
  <c r="F8" i="64"/>
  <c r="F6" i="64"/>
  <c r="E6" i="64"/>
  <c r="G5" i="25"/>
  <c r="G18" i="25"/>
  <c r="F5" i="25"/>
  <c r="F18" i="25"/>
  <c r="E5" i="25"/>
  <c r="E18" i="25"/>
  <c r="Q13" i="25"/>
  <c r="J13" i="25"/>
  <c r="H13" i="25"/>
  <c r="Q12" i="25"/>
  <c r="H12" i="25"/>
  <c r="Q11" i="25"/>
  <c r="P11" i="25"/>
  <c r="J11" i="25"/>
  <c r="P10" i="25"/>
  <c r="N10" i="25"/>
  <c r="Q10" i="25"/>
  <c r="J10" i="25"/>
  <c r="H10" i="25"/>
  <c r="Q9" i="25"/>
  <c r="J9" i="25"/>
  <c r="H9" i="25"/>
  <c r="Q8" i="25"/>
  <c r="H8" i="25"/>
  <c r="P7" i="25"/>
  <c r="J7" i="25"/>
  <c r="Q7" i="25"/>
  <c r="P6" i="25"/>
  <c r="N6" i="25"/>
  <c r="Q6" i="25"/>
  <c r="K5" i="25"/>
  <c r="K18" i="25"/>
  <c r="J6" i="25"/>
  <c r="H6" i="25"/>
  <c r="M5" i="25"/>
  <c r="M18" i="25"/>
  <c r="L5" i="25"/>
  <c r="I5" i="25"/>
  <c r="I18" i="25"/>
  <c r="Q5" i="25"/>
  <c r="L18" i="25"/>
  <c r="N5" i="25"/>
  <c r="N18" i="25"/>
  <c r="N12" i="25"/>
  <c r="N13" i="25"/>
  <c r="O5" i="25"/>
  <c r="H7" i="25"/>
  <c r="N7" i="25"/>
  <c r="H11" i="25"/>
  <c r="N11" i="25"/>
  <c r="H5" i="25"/>
  <c r="H18" i="25"/>
  <c r="N8" i="25"/>
  <c r="N9" i="25"/>
  <c r="J5" i="25"/>
  <c r="J18" i="25"/>
  <c r="J8" i="25"/>
  <c r="P9" i="25"/>
  <c r="J12" i="25"/>
  <c r="P13" i="25"/>
  <c r="P8" i="25"/>
  <c r="P12" i="25"/>
  <c r="D13" i="64"/>
  <c r="P11" i="64"/>
  <c r="O11" i="64"/>
  <c r="N11" i="64"/>
  <c r="M11" i="64"/>
  <c r="L5" i="64"/>
  <c r="K5" i="64"/>
  <c r="K13" i="64"/>
  <c r="F5" i="64"/>
  <c r="F13" i="64"/>
  <c r="O5" i="64"/>
  <c r="O13" i="64"/>
  <c r="G5" i="64"/>
  <c r="G13" i="64"/>
  <c r="C3" i="64"/>
  <c r="D15" i="62"/>
  <c r="P13" i="62"/>
  <c r="O13" i="62"/>
  <c r="N13" i="62"/>
  <c r="M13" i="62"/>
  <c r="L5" i="62"/>
  <c r="K5" i="62"/>
  <c r="K15" i="62"/>
  <c r="F5" i="62"/>
  <c r="F15" i="62"/>
  <c r="E5" i="62"/>
  <c r="E15" i="62"/>
  <c r="I5" i="62"/>
  <c r="I15" i="62"/>
  <c r="C3" i="62"/>
  <c r="D14" i="54"/>
  <c r="P12" i="54"/>
  <c r="O12" i="54"/>
  <c r="N12" i="54"/>
  <c r="M12" i="54"/>
  <c r="O5" i="54"/>
  <c r="O14" i="54"/>
  <c r="M5" i="54"/>
  <c r="M14" i="54"/>
  <c r="K5" i="54"/>
  <c r="K14" i="54"/>
  <c r="I5" i="54"/>
  <c r="I14" i="54"/>
  <c r="G5" i="54"/>
  <c r="G14" i="54"/>
  <c r="F5" i="54"/>
  <c r="F14" i="54"/>
  <c r="E5" i="54"/>
  <c r="E14" i="54"/>
  <c r="C3" i="54"/>
  <c r="D18" i="46"/>
  <c r="P16" i="46"/>
  <c r="O16" i="46"/>
  <c r="N16" i="46"/>
  <c r="M16" i="46"/>
  <c r="L5" i="46"/>
  <c r="K5" i="46"/>
  <c r="K18" i="46"/>
  <c r="F5" i="46"/>
  <c r="F18" i="46"/>
  <c r="E5" i="46"/>
  <c r="E18" i="46"/>
  <c r="C3" i="46"/>
  <c r="D11" i="40"/>
  <c r="P9" i="40"/>
  <c r="O9" i="40"/>
  <c r="N9" i="40"/>
  <c r="M9" i="40"/>
  <c r="L5" i="40"/>
  <c r="K5" i="40"/>
  <c r="K11" i="40"/>
  <c r="G5" i="40"/>
  <c r="G11" i="40"/>
  <c r="F5" i="40"/>
  <c r="F11" i="40"/>
  <c r="O5" i="40"/>
  <c r="O11" i="40"/>
  <c r="C3" i="40"/>
  <c r="D18" i="25"/>
  <c r="P16" i="25"/>
  <c r="O16" i="25"/>
  <c r="N16" i="25"/>
  <c r="M16" i="25"/>
  <c r="C3" i="25"/>
  <c r="D15" i="20"/>
  <c r="P13" i="20"/>
  <c r="O13" i="20"/>
  <c r="N13" i="20"/>
  <c r="M13" i="20"/>
  <c r="L5" i="20"/>
  <c r="K5" i="20"/>
  <c r="K15" i="20"/>
  <c r="I5" i="20"/>
  <c r="I15" i="20"/>
  <c r="F5" i="20"/>
  <c r="F15" i="20"/>
  <c r="E5" i="20"/>
  <c r="E15" i="20"/>
  <c r="C3" i="20"/>
  <c r="Q5" i="20"/>
  <c r="L15" i="20"/>
  <c r="P5" i="25"/>
  <c r="P18" i="25"/>
  <c r="O18" i="25"/>
  <c r="Q5" i="62"/>
  <c r="L15" i="62"/>
  <c r="Q5" i="46"/>
  <c r="L18" i="46"/>
  <c r="Q5" i="64"/>
  <c r="L13" i="64"/>
  <c r="Q5" i="40"/>
  <c r="L11" i="40"/>
  <c r="H7" i="62"/>
  <c r="H9" i="62"/>
  <c r="H10" i="62"/>
  <c r="Q7" i="62"/>
  <c r="Q10" i="62"/>
  <c r="N6" i="62"/>
  <c r="N8" i="62"/>
  <c r="N7" i="64"/>
  <c r="P8" i="64"/>
  <c r="P8" i="62"/>
  <c r="J10" i="62"/>
  <c r="P10" i="62"/>
  <c r="H7" i="64"/>
  <c r="J8" i="64"/>
  <c r="P5" i="64"/>
  <c r="P13" i="64"/>
  <c r="J6" i="64"/>
  <c r="H8" i="64"/>
  <c r="Q8" i="64"/>
  <c r="Q6" i="64"/>
  <c r="J7" i="64"/>
  <c r="N6" i="64"/>
  <c r="Q7" i="64"/>
  <c r="J7" i="62"/>
  <c r="Q8" i="62"/>
  <c r="E5" i="64"/>
  <c r="I5" i="64"/>
  <c r="I13" i="64"/>
  <c r="M5" i="64"/>
  <c r="H6" i="64"/>
  <c r="P6" i="64"/>
  <c r="N8" i="64"/>
  <c r="P7" i="64"/>
  <c r="J5" i="62"/>
  <c r="J15" i="62"/>
  <c r="Q6" i="62"/>
  <c r="P7" i="62"/>
  <c r="J8" i="62"/>
  <c r="N9" i="62"/>
  <c r="N10" i="62"/>
  <c r="J9" i="62"/>
  <c r="M5" i="62"/>
  <c r="J6" i="62"/>
  <c r="P6" i="62"/>
  <c r="N7" i="62"/>
  <c r="H8" i="62"/>
  <c r="Q9" i="62"/>
  <c r="H6" i="62"/>
  <c r="G5" i="62"/>
  <c r="O5" i="62"/>
  <c r="P9" i="62"/>
  <c r="P9" i="54"/>
  <c r="N7" i="54"/>
  <c r="N9" i="54"/>
  <c r="H5" i="54"/>
  <c r="H14" i="54"/>
  <c r="H8" i="54"/>
  <c r="H9" i="54"/>
  <c r="J5" i="54"/>
  <c r="J14" i="54"/>
  <c r="J7" i="54"/>
  <c r="H7" i="54"/>
  <c r="Q9" i="54"/>
  <c r="H6" i="54"/>
  <c r="P7" i="54"/>
  <c r="J8" i="54"/>
  <c r="Q8" i="54"/>
  <c r="J6" i="54"/>
  <c r="P8" i="54"/>
  <c r="Q7" i="54"/>
  <c r="N8" i="54"/>
  <c r="Q6" i="54"/>
  <c r="N6" i="54"/>
  <c r="L5" i="54"/>
  <c r="P6" i="54"/>
  <c r="J9" i="54"/>
  <c r="N8" i="46"/>
  <c r="N13" i="46"/>
  <c r="P7" i="46"/>
  <c r="J8" i="46"/>
  <c r="J9" i="46"/>
  <c r="P10" i="46"/>
  <c r="H8" i="46"/>
  <c r="H9" i="46"/>
  <c r="J7" i="46"/>
  <c r="Q10" i="46"/>
  <c r="H11" i="46"/>
  <c r="H13" i="46"/>
  <c r="H6" i="46"/>
  <c r="H7" i="46"/>
  <c r="N10" i="46"/>
  <c r="J11" i="46"/>
  <c r="J13" i="46"/>
  <c r="P8" i="46"/>
  <c r="P11" i="46"/>
  <c r="Q9" i="46"/>
  <c r="N9" i="46"/>
  <c r="J10" i="46"/>
  <c r="Q12" i="46"/>
  <c r="P6" i="46"/>
  <c r="Q8" i="46"/>
  <c r="H12" i="46"/>
  <c r="N12" i="46"/>
  <c r="H10" i="46"/>
  <c r="J12" i="46"/>
  <c r="P12" i="46"/>
  <c r="Q13" i="46"/>
  <c r="I5" i="46"/>
  <c r="J6" i="46"/>
  <c r="N11" i="46"/>
  <c r="Q11" i="46"/>
  <c r="Q6" i="46"/>
  <c r="N7" i="46"/>
  <c r="Q7" i="46"/>
  <c r="N6" i="46"/>
  <c r="G5" i="46"/>
  <c r="O5" i="46"/>
  <c r="P9" i="46"/>
  <c r="P13" i="46"/>
  <c r="J6" i="40"/>
  <c r="N6" i="40"/>
  <c r="Q6" i="40"/>
  <c r="P5" i="40"/>
  <c r="P11" i="40"/>
  <c r="E5" i="40"/>
  <c r="I5" i="40"/>
  <c r="I11" i="40"/>
  <c r="M5" i="40"/>
  <c r="H6" i="40"/>
  <c r="P6" i="40"/>
  <c r="N6" i="20"/>
  <c r="M5" i="20"/>
  <c r="N7" i="20"/>
  <c r="H9" i="20"/>
  <c r="N10" i="20"/>
  <c r="J10" i="20"/>
  <c r="Q8" i="20"/>
  <c r="Q9" i="20"/>
  <c r="P10" i="20"/>
  <c r="J6" i="20"/>
  <c r="P6" i="20"/>
  <c r="J7" i="20"/>
  <c r="P7" i="20"/>
  <c r="P8" i="20"/>
  <c r="P9" i="20"/>
  <c r="J5" i="20"/>
  <c r="J15" i="20"/>
  <c r="H6" i="20"/>
  <c r="Q6" i="20"/>
  <c r="Q7" i="20"/>
  <c r="H8" i="20"/>
  <c r="J9" i="20"/>
  <c r="H10" i="20"/>
  <c r="Q10" i="20"/>
  <c r="G5" i="20"/>
  <c r="H7" i="20"/>
  <c r="N8" i="20"/>
  <c r="J8" i="20"/>
  <c r="O5" i="20"/>
  <c r="N9" i="20"/>
  <c r="N5" i="20"/>
  <c r="N15" i="20"/>
  <c r="M15" i="20"/>
  <c r="P5" i="20"/>
  <c r="P15" i="20"/>
  <c r="O15" i="20"/>
  <c r="H5" i="20"/>
  <c r="H15" i="20"/>
  <c r="G15" i="20"/>
  <c r="P5" i="62"/>
  <c r="P15" i="62"/>
  <c r="O15" i="62"/>
  <c r="N5" i="62"/>
  <c r="N15" i="62"/>
  <c r="M15" i="62"/>
  <c r="H5" i="62"/>
  <c r="H15" i="62"/>
  <c r="G15" i="62"/>
  <c r="H5" i="46"/>
  <c r="H18" i="46"/>
  <c r="G18" i="46"/>
  <c r="J5" i="46"/>
  <c r="J18" i="46"/>
  <c r="I18" i="46"/>
  <c r="P5" i="46"/>
  <c r="P18" i="46"/>
  <c r="O18" i="46"/>
  <c r="H5" i="64"/>
  <c r="H13" i="64"/>
  <c r="E13" i="64"/>
  <c r="N5" i="64"/>
  <c r="N13" i="64"/>
  <c r="M13" i="64"/>
  <c r="Q5" i="54"/>
  <c r="L14" i="54"/>
  <c r="N5" i="40"/>
  <c r="N11" i="40"/>
  <c r="M11" i="40"/>
  <c r="H5" i="40"/>
  <c r="H11" i="40"/>
  <c r="E11" i="40"/>
  <c r="N5" i="46"/>
  <c r="N18" i="46"/>
  <c r="M18" i="46"/>
  <c r="P5" i="54"/>
  <c r="P14" i="54"/>
  <c r="Q14" i="46"/>
  <c r="G21" i="46"/>
  <c r="Q11" i="62"/>
  <c r="G18" i="62"/>
  <c r="Q9" i="64"/>
  <c r="J5" i="64"/>
  <c r="J13" i="64"/>
  <c r="G15" i="64"/>
  <c r="G17" i="62"/>
  <c r="N5" i="54"/>
  <c r="N14" i="54"/>
  <c r="Q10" i="54"/>
  <c r="G17" i="54"/>
  <c r="G16" i="54"/>
  <c r="Q7" i="40"/>
  <c r="G14" i="40"/>
  <c r="Q11" i="20"/>
  <c r="G18" i="20"/>
  <c r="G20" i="46"/>
  <c r="J5" i="40"/>
  <c r="J11" i="40"/>
  <c r="G13" i="40"/>
  <c r="Q14" i="25"/>
  <c r="G21" i="25"/>
  <c r="G20" i="25"/>
  <c r="G17" i="20"/>
  <c r="G16" i="64"/>
</calcChain>
</file>

<file path=xl/sharedStrings.xml><?xml version="1.0" encoding="utf-8"?>
<sst xmlns="http://schemas.openxmlformats.org/spreadsheetml/2006/main" count="864" uniqueCount="98">
  <si>
    <t>Inscrits</t>
  </si>
  <si>
    <t>Votants</t>
  </si>
  <si>
    <t>Blancs</t>
  </si>
  <si>
    <t>Nuls</t>
  </si>
  <si>
    <t>Exprimés</t>
  </si>
  <si>
    <t>Voix</t>
  </si>
  <si>
    <t>% Voix/Exp</t>
  </si>
  <si>
    <t>MACRON</t>
  </si>
  <si>
    <t>Emmanuel</t>
  </si>
  <si>
    <t>LE PEN</t>
  </si>
  <si>
    <t>Marine</t>
  </si>
  <si>
    <t>Maupiti</t>
  </si>
  <si>
    <t>Uturoa</t>
  </si>
  <si>
    <t>BORA-BORA</t>
  </si>
  <si>
    <t>HUAHINE</t>
  </si>
  <si>
    <t>MAUPITI</t>
  </si>
  <si>
    <t>TAHAA</t>
  </si>
  <si>
    <t>TAPUTAPUATEA</t>
  </si>
  <si>
    <t>TUMARAA</t>
  </si>
  <si>
    <t>UTUROA</t>
  </si>
  <si>
    <t>% Blancs</t>
  </si>
  <si>
    <t xml:space="preserve">PRÉSIDENTIELLE 2nd tour </t>
  </si>
  <si>
    <t>Résultats provisoires par bureaux de vote</t>
  </si>
  <si>
    <t>samedi 6 mai 2017</t>
  </si>
  <si>
    <t>CIRCO</t>
  </si>
  <si>
    <t>ARCHIPEL</t>
  </si>
  <si>
    <t>Commune</t>
    <phoneticPr fontId="1" type="noConversion"/>
  </si>
  <si>
    <t>Bureau de vote</t>
    <phoneticPr fontId="1" type="noConversion"/>
  </si>
  <si>
    <t>Absts</t>
  </si>
  <si>
    <t>% Particip.</t>
    <phoneticPr fontId="1" type="noConversion"/>
  </si>
  <si>
    <t>ISLV</t>
  </si>
  <si>
    <t>Nunue 1</t>
  </si>
  <si>
    <t>Nunue 2</t>
  </si>
  <si>
    <t>Nunue 3</t>
  </si>
  <si>
    <t>Faanui</t>
    <phoneticPr fontId="1" type="noConversion"/>
  </si>
  <si>
    <t>Anau</t>
    <phoneticPr fontId="1" type="noConversion"/>
  </si>
  <si>
    <t>Faie</t>
    <phoneticPr fontId="1" type="noConversion"/>
  </si>
  <si>
    <t>Maeva</t>
    <phoneticPr fontId="1" type="noConversion"/>
  </si>
  <si>
    <t>Fare</t>
    <phoneticPr fontId="1" type="noConversion"/>
  </si>
  <si>
    <t>Fitii</t>
    <phoneticPr fontId="1" type="noConversion"/>
  </si>
  <si>
    <t>Maroe</t>
    <phoneticPr fontId="1" type="noConversion"/>
  </si>
  <si>
    <t>Haapu</t>
    <phoneticPr fontId="1" type="noConversion"/>
  </si>
  <si>
    <t>Parea</t>
    <phoneticPr fontId="1" type="noConversion"/>
  </si>
  <si>
    <t>Tefarerii</t>
    <phoneticPr fontId="1" type="noConversion"/>
  </si>
  <si>
    <t>Iripau-Patio</t>
    <phoneticPr fontId="1" type="noConversion"/>
  </si>
  <si>
    <t>Tapuamu</t>
    <phoneticPr fontId="1" type="noConversion"/>
  </si>
  <si>
    <t>Ruutia-Tiva</t>
    <phoneticPr fontId="1" type="noConversion"/>
  </si>
  <si>
    <t>Niua-Pouturu</t>
    <phoneticPr fontId="1" type="noConversion"/>
  </si>
  <si>
    <t>Hauino-Vaitoare</t>
    <phoneticPr fontId="1" type="noConversion"/>
  </si>
  <si>
    <t>Haamene</t>
    <phoneticPr fontId="1" type="noConversion"/>
  </si>
  <si>
    <t>Faaaha</t>
    <phoneticPr fontId="1" type="noConversion"/>
  </si>
  <si>
    <t>Hipu</t>
    <phoneticPr fontId="1" type="noConversion"/>
  </si>
  <si>
    <t>Avera 1</t>
  </si>
  <si>
    <t>Avera 2</t>
  </si>
  <si>
    <t>Opoa</t>
    <phoneticPr fontId="1" type="noConversion"/>
  </si>
  <si>
    <t>Puohine</t>
    <phoneticPr fontId="1" type="noConversion"/>
  </si>
  <si>
    <t>Tevaitoa 1</t>
  </si>
  <si>
    <t>Tevaitoa 2</t>
  </si>
  <si>
    <t>Tehurui</t>
    <phoneticPr fontId="1" type="noConversion"/>
  </si>
  <si>
    <t>Vaiaau</t>
    <phoneticPr fontId="1" type="noConversion"/>
  </si>
  <si>
    <t>Fetuna</t>
    <phoneticPr fontId="1" type="noConversion"/>
  </si>
  <si>
    <t>TOTAL</t>
    <phoneticPr fontId="1" type="noConversion"/>
  </si>
  <si>
    <t>Nbr bureau de vote</t>
    <phoneticPr fontId="1" type="noConversion"/>
  </si>
  <si>
    <t>Abst</t>
  </si>
  <si>
    <t>Pourcentage de bureaux de votes saisis</t>
  </si>
  <si>
    <t>Pourcentage des inscrits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</si>
  <si>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</si>
  <si>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</si>
  <si>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</si>
  <si>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</si>
  <si>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</si>
  <si>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</si>
  <si>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</si>
  <si>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Abstentions</t>
  </si>
  <si>
    <t>% Abs/Ins</t>
  </si>
  <si>
    <t>% Vot/Ins</t>
  </si>
  <si>
    <t>% Blancs/Ins</t>
  </si>
  <si>
    <t>% Blancs/Vot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</si>
  <si>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</si>
  <si>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</si>
  <si>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</si>
  <si>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</si>
  <si>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</si>
  <si>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</si>
  <si>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</si>
  <si>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</si>
  <si>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% Voix/Ins</t>
  </si>
  <si>
    <t>ZP</t>
  </si>
  <si>
    <t>POLYNESIE FRANCAISE</t>
  </si>
  <si>
    <t>3ème circonscription</t>
  </si>
  <si>
    <t>Bora-Bora</t>
  </si>
  <si>
    <t>M</t>
  </si>
  <si>
    <t>F</t>
  </si>
  <si>
    <t>Huahine</t>
  </si>
  <si>
    <t>Taputapuatea</t>
  </si>
  <si>
    <t>Tumaraa</t>
  </si>
  <si>
    <t>Tahaa</t>
  </si>
  <si>
    <t>BORA 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</si>
</sst>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6" x14ac:knownFonts="1">
    <font>
      <sz val="10"/>
      <name val="Arial"/>
      <family val="2"/>
    </font>
    <font>
      <sz val="6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22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0" fontId="12" fillId="0" borderId="8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9" fontId="13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/>
    <xf numFmtId="10" fontId="2" fillId="0" borderId="0" xfId="1" applyNumberFormat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4" fillId="2" borderId="3" xfId="0" applyFont="1" applyFill="1" applyBorder="1"/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right"/>
    </xf>
    <xf numFmtId="0" fontId="14" fillId="2" borderId="4" xfId="0" applyFont="1" applyFill="1" applyBorder="1"/>
    <xf numFmtId="10" fontId="14" fillId="2" borderId="4" xfId="0" applyNumberFormat="1" applyFont="1" applyFill="1" applyBorder="1"/>
    <xf numFmtId="10" fontId="14" fillId="2" borderId="4" xfId="1" applyNumberFormat="1" applyFont="1" applyFill="1" applyBorder="1"/>
    <xf numFmtId="0" fontId="14" fillId="2" borderId="5" xfId="0" applyFont="1" applyFill="1" applyBorder="1"/>
    <xf numFmtId="0" fontId="15" fillId="0" borderId="1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2" xfId="0" applyFont="1" applyFill="1" applyBorder="1"/>
    <xf numFmtId="0" fontId="15" fillId="0" borderId="6" xfId="0" applyFont="1" applyFill="1" applyBorder="1"/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/>
    <xf numFmtId="0" fontId="15" fillId="0" borderId="8" xfId="0" applyFont="1" applyFill="1" applyBorder="1"/>
    <xf numFmtId="10" fontId="15" fillId="0" borderId="2" xfId="1" applyNumberFormat="1" applyFont="1" applyBorder="1"/>
    <xf numFmtId="10" fontId="14" fillId="2" borderId="5" xfId="1" applyNumberFormat="1" applyFont="1" applyFill="1" applyBorder="1"/>
    <xf numFmtId="10" fontId="2" fillId="0" borderId="7" xfId="1" applyNumberFormat="1" applyBorder="1"/>
    <xf numFmtId="10" fontId="15" fillId="0" borderId="8" xfId="1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2" borderId="4" xfId="0" applyNumberFormat="1" applyFont="1" applyFill="1" applyBorder="1"/>
    <xf numFmtId="10" fontId="2" fillId="0" borderId="0" xfId="1" applyNumberFormat="1" applyFill="1" applyBorder="1"/>
    <xf numFmtId="10" fontId="15" fillId="0" borderId="2" xfId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AI6"/>
  <sheetViews>
    <sheetView topLeftCell="G1" workbookViewId="0">
      <selection activeCell="G1" sqref="A1:AI6"/>
    </sheetView>
  </sheetViews>
  <sheetFormatPr baseColWidth="10" defaultColWidth="9.1640625" defaultRowHeight="13" x14ac:dyDescent="0.15"/>
  <sheetData>
    <row r="1" spans="1:35" x14ac:dyDescent="0.1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0</v>
      </c>
      <c r="I1" t="s">
        <v>73</v>
      </c>
      <c r="J1" t="s">
        <v>74</v>
      </c>
      <c r="K1" t="s">
        <v>1</v>
      </c>
      <c r="L1" t="s">
        <v>75</v>
      </c>
      <c r="M1" t="s">
        <v>2</v>
      </c>
      <c r="N1" t="s">
        <v>76</v>
      </c>
      <c r="O1" t="s">
        <v>77</v>
      </c>
      <c r="P1" t="s">
        <v>3</v>
      </c>
      <c r="Q1" t="s">
        <v>78</v>
      </c>
      <c r="R1" t="s">
        <v>79</v>
      </c>
      <c r="S1" t="s">
        <v>4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5</v>
      </c>
      <c r="AA1" t="s">
        <v>86</v>
      </c>
      <c r="AB1" t="s">
        <v>6</v>
      </c>
    </row>
    <row r="2" spans="1:35" x14ac:dyDescent="0.15">
      <c r="A2" t="s">
        <v>87</v>
      </c>
      <c r="B2" t="s">
        <v>88</v>
      </c>
      <c r="C2">
        <v>3</v>
      </c>
      <c r="D2" t="s">
        <v>89</v>
      </c>
      <c r="E2">
        <v>14</v>
      </c>
      <c r="F2" t="s">
        <v>90</v>
      </c>
      <c r="G2">
        <v>1</v>
      </c>
      <c r="H2">
        <v>1393</v>
      </c>
      <c r="I2">
        <v>836</v>
      </c>
      <c r="J2">
        <v>60.01</v>
      </c>
      <c r="K2">
        <v>557</v>
      </c>
      <c r="L2">
        <v>39.99</v>
      </c>
      <c r="M2">
        <v>20</v>
      </c>
      <c r="N2">
        <v>1.44</v>
      </c>
      <c r="O2">
        <v>3.59</v>
      </c>
      <c r="P2">
        <v>12</v>
      </c>
      <c r="Q2">
        <v>0.86</v>
      </c>
      <c r="R2">
        <v>2.15</v>
      </c>
      <c r="S2">
        <v>525</v>
      </c>
      <c r="T2">
        <v>37.69</v>
      </c>
      <c r="U2">
        <v>94.25</v>
      </c>
      <c r="V2">
        <v>1</v>
      </c>
      <c r="W2" t="s">
        <v>91</v>
      </c>
      <c r="X2" t="s">
        <v>7</v>
      </c>
      <c r="Y2" t="s">
        <v>8</v>
      </c>
      <c r="Z2">
        <v>312</v>
      </c>
      <c r="AA2">
        <v>22.4</v>
      </c>
      <c r="AB2">
        <v>59.43</v>
      </c>
      <c r="AC2">
        <v>2</v>
      </c>
      <c r="AD2" t="s">
        <v>92</v>
      </c>
      <c r="AE2" t="s">
        <v>9</v>
      </c>
      <c r="AF2" t="s">
        <v>10</v>
      </c>
      <c r="AG2">
        <v>213</v>
      </c>
      <c r="AH2">
        <v>15.29</v>
      </c>
      <c r="AI2">
        <v>40.57</v>
      </c>
    </row>
    <row r="3" spans="1:35" x14ac:dyDescent="0.15">
      <c r="A3" t="s">
        <v>87</v>
      </c>
      <c r="B3" t="s">
        <v>88</v>
      </c>
      <c r="C3">
        <v>3</v>
      </c>
      <c r="D3" t="s">
        <v>89</v>
      </c>
      <c r="E3">
        <v>14</v>
      </c>
      <c r="F3" t="s">
        <v>90</v>
      </c>
      <c r="G3">
        <v>2</v>
      </c>
      <c r="H3">
        <v>1607</v>
      </c>
      <c r="I3">
        <v>907</v>
      </c>
      <c r="J3">
        <v>56.44</v>
      </c>
      <c r="K3">
        <v>700</v>
      </c>
      <c r="L3">
        <v>43.56</v>
      </c>
      <c r="M3">
        <v>13</v>
      </c>
      <c r="N3">
        <v>0.81</v>
      </c>
      <c r="O3">
        <v>1.86</v>
      </c>
      <c r="P3">
        <v>8</v>
      </c>
      <c r="Q3">
        <v>0.5</v>
      </c>
      <c r="R3">
        <v>1.1399999999999999</v>
      </c>
      <c r="S3">
        <v>679</v>
      </c>
      <c r="T3">
        <v>42.25</v>
      </c>
      <c r="U3">
        <v>97</v>
      </c>
      <c r="V3">
        <v>1</v>
      </c>
      <c r="W3" t="s">
        <v>91</v>
      </c>
      <c r="X3" t="s">
        <v>7</v>
      </c>
      <c r="Y3" t="s">
        <v>8</v>
      </c>
      <c r="Z3">
        <v>446</v>
      </c>
      <c r="AA3">
        <v>27.75</v>
      </c>
      <c r="AB3">
        <v>65.680000000000007</v>
      </c>
      <c r="AC3">
        <v>2</v>
      </c>
      <c r="AD3" t="s">
        <v>92</v>
      </c>
      <c r="AE3" t="s">
        <v>9</v>
      </c>
      <c r="AF3" t="s">
        <v>10</v>
      </c>
      <c r="AG3">
        <v>233</v>
      </c>
      <c r="AH3">
        <v>14.5</v>
      </c>
      <c r="AI3">
        <v>34.32</v>
      </c>
    </row>
    <row r="4" spans="1:35" x14ac:dyDescent="0.15">
      <c r="A4" t="s">
        <v>87</v>
      </c>
      <c r="B4" t="s">
        <v>88</v>
      </c>
      <c r="C4">
        <v>3</v>
      </c>
      <c r="D4" t="s">
        <v>89</v>
      </c>
      <c r="E4">
        <v>14</v>
      </c>
      <c r="F4" t="s">
        <v>90</v>
      </c>
      <c r="G4">
        <v>3</v>
      </c>
      <c r="H4">
        <v>1122</v>
      </c>
      <c r="I4">
        <v>596</v>
      </c>
      <c r="J4">
        <v>53.12</v>
      </c>
      <c r="K4">
        <v>526</v>
      </c>
      <c r="L4">
        <v>46.88</v>
      </c>
      <c r="M4">
        <v>23</v>
      </c>
      <c r="N4">
        <v>2.0499999999999998</v>
      </c>
      <c r="O4">
        <v>4.37</v>
      </c>
      <c r="P4">
        <v>9</v>
      </c>
      <c r="Q4">
        <v>0.8</v>
      </c>
      <c r="R4">
        <v>1.71</v>
      </c>
      <c r="S4">
        <v>494</v>
      </c>
      <c r="T4">
        <v>44.03</v>
      </c>
      <c r="U4">
        <v>93.92</v>
      </c>
      <c r="V4">
        <v>1</v>
      </c>
      <c r="W4" t="s">
        <v>91</v>
      </c>
      <c r="X4" t="s">
        <v>7</v>
      </c>
      <c r="Y4" t="s">
        <v>8</v>
      </c>
      <c r="Z4">
        <v>328</v>
      </c>
      <c r="AA4">
        <v>29.23</v>
      </c>
      <c r="AB4">
        <v>66.400000000000006</v>
      </c>
      <c r="AC4">
        <v>2</v>
      </c>
      <c r="AD4" t="s">
        <v>92</v>
      </c>
      <c r="AE4" t="s">
        <v>9</v>
      </c>
      <c r="AF4" t="s">
        <v>10</v>
      </c>
      <c r="AG4">
        <v>166</v>
      </c>
      <c r="AH4">
        <v>14.8</v>
      </c>
      <c r="AI4">
        <v>33.6</v>
      </c>
    </row>
    <row r="5" spans="1:35" x14ac:dyDescent="0.15">
      <c r="A5" t="s">
        <v>87</v>
      </c>
      <c r="B5" t="s">
        <v>88</v>
      </c>
      <c r="C5">
        <v>3</v>
      </c>
      <c r="D5" t="s">
        <v>89</v>
      </c>
      <c r="E5">
        <v>14</v>
      </c>
      <c r="F5" t="s">
        <v>90</v>
      </c>
      <c r="G5">
        <v>4</v>
      </c>
      <c r="H5">
        <v>1408</v>
      </c>
      <c r="I5">
        <v>833</v>
      </c>
      <c r="J5">
        <v>59.16</v>
      </c>
      <c r="K5">
        <v>575</v>
      </c>
      <c r="L5">
        <v>40.840000000000003</v>
      </c>
      <c r="M5">
        <v>9</v>
      </c>
      <c r="N5">
        <v>0.64</v>
      </c>
      <c r="O5">
        <v>1.57</v>
      </c>
      <c r="P5">
        <v>10</v>
      </c>
      <c r="Q5">
        <v>0.71</v>
      </c>
      <c r="R5">
        <v>1.74</v>
      </c>
      <c r="S5">
        <v>556</v>
      </c>
      <c r="T5">
        <v>39.49</v>
      </c>
      <c r="U5">
        <v>96.7</v>
      </c>
      <c r="V5">
        <v>1</v>
      </c>
      <c r="W5" t="s">
        <v>91</v>
      </c>
      <c r="X5" t="s">
        <v>7</v>
      </c>
      <c r="Y5" t="s">
        <v>8</v>
      </c>
      <c r="Z5">
        <v>337</v>
      </c>
      <c r="AA5">
        <v>23.93</v>
      </c>
      <c r="AB5">
        <v>60.61</v>
      </c>
      <c r="AC5">
        <v>2</v>
      </c>
      <c r="AD5" t="s">
        <v>92</v>
      </c>
      <c r="AE5" t="s">
        <v>9</v>
      </c>
      <c r="AF5" t="s">
        <v>10</v>
      </c>
      <c r="AG5">
        <v>219</v>
      </c>
      <c r="AH5">
        <v>15.55</v>
      </c>
      <c r="AI5">
        <v>39.39</v>
      </c>
    </row>
    <row r="6" spans="1:35" x14ac:dyDescent="0.15">
      <c r="A6" t="s">
        <v>87</v>
      </c>
      <c r="B6" t="s">
        <v>88</v>
      </c>
      <c r="C6">
        <v>3</v>
      </c>
      <c r="D6" t="s">
        <v>89</v>
      </c>
      <c r="E6">
        <v>14</v>
      </c>
      <c r="F6" t="s">
        <v>90</v>
      </c>
      <c r="G6">
        <v>5</v>
      </c>
      <c r="H6">
        <v>1209</v>
      </c>
      <c r="I6">
        <v>801</v>
      </c>
      <c r="J6">
        <v>66.25</v>
      </c>
      <c r="K6">
        <v>408</v>
      </c>
      <c r="L6">
        <v>33.75</v>
      </c>
      <c r="M6">
        <v>10</v>
      </c>
      <c r="N6">
        <v>0.83</v>
      </c>
      <c r="O6">
        <v>2.4500000000000002</v>
      </c>
      <c r="P6">
        <v>13</v>
      </c>
      <c r="Q6">
        <v>1.08</v>
      </c>
      <c r="R6">
        <v>3.19</v>
      </c>
      <c r="S6">
        <v>385</v>
      </c>
      <c r="T6">
        <v>31.84</v>
      </c>
      <c r="U6">
        <v>94.36</v>
      </c>
      <c r="V6">
        <v>1</v>
      </c>
      <c r="W6" t="s">
        <v>91</v>
      </c>
      <c r="X6" t="s">
        <v>7</v>
      </c>
      <c r="Y6" t="s">
        <v>8</v>
      </c>
      <c r="Z6">
        <v>220</v>
      </c>
      <c r="AA6">
        <v>18.2</v>
      </c>
      <c r="AB6">
        <v>57.14</v>
      </c>
      <c r="AC6">
        <v>2</v>
      </c>
      <c r="AD6" t="s">
        <v>92</v>
      </c>
      <c r="AE6" t="s">
        <v>9</v>
      </c>
      <c r="AF6" t="s">
        <v>10</v>
      </c>
      <c r="AG6">
        <v>165</v>
      </c>
      <c r="AH6">
        <v>13.65</v>
      </c>
      <c r="AI6">
        <v>42.86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 enableFormatConditionsCalculation="0"/>
  <dimension ref="A1:Q22"/>
  <sheetViews>
    <sheetView topLeftCell="C1" zoomScale="90" zoomScaleNormal="90" zoomScalePageLayoutView="90" workbookViewId="0">
      <selection activeCell="M18" sqref="M18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21</v>
      </c>
      <c r="F1" s="3" t="s">
        <v>22</v>
      </c>
    </row>
    <row r="2" spans="1:17" ht="14" thickBot="1" x14ac:dyDescent="0.2">
      <c r="C2" s="4" t="s">
        <v>23</v>
      </c>
    </row>
    <row r="3" spans="1:17" s="2" customFormat="1" ht="25.5" customHeight="1" x14ac:dyDescent="0.15">
      <c r="C3" s="5">
        <f ca="1">NOW()</f>
        <v>42862.369976620372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5" thickBot="1" x14ac:dyDescent="0.2">
      <c r="A4" s="6" t="s">
        <v>24</v>
      </c>
      <c r="B4" s="6" t="s">
        <v>25</v>
      </c>
      <c r="C4" s="7" t="s">
        <v>26</v>
      </c>
      <c r="D4" s="8" t="s">
        <v>27</v>
      </c>
      <c r="E4" s="7" t="s">
        <v>0</v>
      </c>
      <c r="F4" s="7" t="s">
        <v>28</v>
      </c>
      <c r="G4" s="7" t="s">
        <v>1</v>
      </c>
      <c r="H4" s="7" t="s">
        <v>29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">
      <c r="A5" s="37">
        <v>3</v>
      </c>
      <c r="B5" s="38" t="s">
        <v>30</v>
      </c>
      <c r="C5" s="39" t="s">
        <v>17</v>
      </c>
      <c r="D5" s="40"/>
      <c r="E5" s="42">
        <f>SUM(E6:E9)</f>
        <v>3841</v>
      </c>
      <c r="F5" s="42">
        <f>SUM(F6:F9)</f>
        <v>1603</v>
      </c>
      <c r="G5" s="42">
        <f>SUM(G6:G9)</f>
        <v>2238</v>
      </c>
      <c r="H5" s="43">
        <f t="shared" ref="H5:H9" si="0">G5/E5</f>
        <v>0.58266076542567036</v>
      </c>
      <c r="I5" s="64">
        <f>SUM(I6:I9)</f>
        <v>59</v>
      </c>
      <c r="J5" s="44">
        <f t="shared" ref="J5:J9" si="1">I5/E5</f>
        <v>1.5360583181463161E-2</v>
      </c>
      <c r="K5" s="42">
        <f>SUM(K6:K9)</f>
        <v>76</v>
      </c>
      <c r="L5" s="45">
        <f>SUM(L6:L9)</f>
        <v>2103</v>
      </c>
      <c r="M5" s="39">
        <f>SUM(M6:M9)</f>
        <v>1157</v>
      </c>
      <c r="N5" s="55">
        <f>M5/$L5</f>
        <v>0.55016642891107936</v>
      </c>
      <c r="O5" s="39">
        <f>SUM(O6:O9)</f>
        <v>946</v>
      </c>
      <c r="P5" s="55">
        <f>O5/$L5</f>
        <v>0.44983357108892058</v>
      </c>
      <c r="Q5" s="35">
        <f t="shared" ref="Q5:Q9" si="2">IF(AND(NOT(ISBLANK($L5)),NOT(ISBLANK($D5))),$E5,0)</f>
        <v>0</v>
      </c>
    </row>
    <row r="6" spans="1:17" s="9" customFormat="1" ht="19" x14ac:dyDescent="0.35">
      <c r="B6" s="10"/>
      <c r="C6" s="46" t="s">
        <v>52</v>
      </c>
      <c r="D6" s="47">
        <v>1</v>
      </c>
      <c r="E6" s="48">
        <f>IMPORT5!H2</f>
        <v>1278</v>
      </c>
      <c r="F6" s="48">
        <f>IMPORT5!I2</f>
        <v>558</v>
      </c>
      <c r="G6" s="48">
        <f>IMPORT5!K2</f>
        <v>720</v>
      </c>
      <c r="H6" s="36">
        <f t="shared" si="0"/>
        <v>0.56338028169014087</v>
      </c>
      <c r="I6" s="48">
        <f>IMPORT5!M2</f>
        <v>31</v>
      </c>
      <c r="J6" s="36">
        <f t="shared" si="1"/>
        <v>2.4256651017214397E-2</v>
      </c>
      <c r="K6" s="48">
        <f>IMPORT5!P2</f>
        <v>28</v>
      </c>
      <c r="L6" s="49">
        <f>IMPORT5!S2</f>
        <v>661</v>
      </c>
      <c r="M6" s="46">
        <f>IMPORT5!Z2</f>
        <v>390</v>
      </c>
      <c r="N6" s="54">
        <f>M6/L6</f>
        <v>0.59001512859304084</v>
      </c>
      <c r="O6" s="46">
        <f>IMPORT5!AG2</f>
        <v>271</v>
      </c>
      <c r="P6" s="54">
        <f>O6/L6</f>
        <v>0.40998487140695916</v>
      </c>
      <c r="Q6" s="9">
        <f t="shared" si="2"/>
        <v>1278</v>
      </c>
    </row>
    <row r="7" spans="1:17" s="9" customFormat="1" ht="19" x14ac:dyDescent="0.35">
      <c r="B7" s="10"/>
      <c r="C7" s="46" t="s">
        <v>53</v>
      </c>
      <c r="D7" s="47">
        <v>2</v>
      </c>
      <c r="E7" s="48">
        <f>IMPORT5!H3</f>
        <v>1313</v>
      </c>
      <c r="F7" s="48">
        <f>IMPORT5!I3</f>
        <v>552</v>
      </c>
      <c r="G7" s="48">
        <f>IMPORT5!K3</f>
        <v>761</v>
      </c>
      <c r="H7" s="36">
        <f t="shared" si="0"/>
        <v>0.57958872810357964</v>
      </c>
      <c r="I7" s="48">
        <f>IMPORT5!M3</f>
        <v>12</v>
      </c>
      <c r="J7" s="36">
        <f t="shared" si="1"/>
        <v>9.13937547600914E-3</v>
      </c>
      <c r="K7" s="48">
        <f>IMPORT5!P3</f>
        <v>20</v>
      </c>
      <c r="L7" s="49">
        <f>IMPORT5!S3</f>
        <v>729</v>
      </c>
      <c r="M7" s="46">
        <f>IMPORT5!Z3</f>
        <v>360</v>
      </c>
      <c r="N7" s="54">
        <f>M7/L7</f>
        <v>0.49382716049382713</v>
      </c>
      <c r="O7" s="46">
        <f>IMPORT5!AG3</f>
        <v>369</v>
      </c>
      <c r="P7" s="54">
        <f>O7/L7</f>
        <v>0.50617283950617287</v>
      </c>
      <c r="Q7" s="9">
        <f t="shared" si="2"/>
        <v>1313</v>
      </c>
    </row>
    <row r="8" spans="1:17" s="9" customFormat="1" ht="19" x14ac:dyDescent="0.35">
      <c r="B8" s="10"/>
      <c r="C8" s="46" t="s">
        <v>54</v>
      </c>
      <c r="D8" s="47">
        <v>3</v>
      </c>
      <c r="E8" s="48">
        <f>IMPORT5!H4</f>
        <v>957</v>
      </c>
      <c r="F8" s="48">
        <f>IMPORT5!I4</f>
        <v>399</v>
      </c>
      <c r="G8" s="48">
        <f>IMPORT5!K4</f>
        <v>558</v>
      </c>
      <c r="H8" s="36">
        <f t="shared" si="0"/>
        <v>0.58307210031347967</v>
      </c>
      <c r="I8" s="48">
        <f>IMPORT5!M4</f>
        <v>12</v>
      </c>
      <c r="J8" s="36">
        <f t="shared" si="1"/>
        <v>1.2539184952978056E-2</v>
      </c>
      <c r="K8" s="48">
        <f>IMPORT5!P4</f>
        <v>26</v>
      </c>
      <c r="L8" s="49">
        <f>IMPORT5!S4</f>
        <v>520</v>
      </c>
      <c r="M8" s="46">
        <f>IMPORT5!Z4</f>
        <v>299</v>
      </c>
      <c r="N8" s="54">
        <f>M8/L8</f>
        <v>0.57499999999999996</v>
      </c>
      <c r="O8" s="46">
        <f>IMPORT5!AG4</f>
        <v>221</v>
      </c>
      <c r="P8" s="54">
        <f>O8/L8</f>
        <v>0.42499999999999999</v>
      </c>
      <c r="Q8" s="9">
        <f t="shared" si="2"/>
        <v>957</v>
      </c>
    </row>
    <row r="9" spans="1:17" s="9" customFormat="1" ht="20" thickBot="1" x14ac:dyDescent="0.4">
      <c r="B9" s="10"/>
      <c r="C9" s="50" t="s">
        <v>55</v>
      </c>
      <c r="D9" s="51">
        <v>4</v>
      </c>
      <c r="E9" s="52">
        <f>IMPORT5!H5</f>
        <v>293</v>
      </c>
      <c r="F9" s="52">
        <f>IMPORT5!I5</f>
        <v>94</v>
      </c>
      <c r="G9" s="52">
        <f>IMPORT5!K5</f>
        <v>199</v>
      </c>
      <c r="H9" s="56">
        <f t="shared" si="0"/>
        <v>0.67918088737201365</v>
      </c>
      <c r="I9" s="52">
        <f>IMPORT5!M5</f>
        <v>4</v>
      </c>
      <c r="J9" s="56">
        <f t="shared" si="1"/>
        <v>1.3651877133105802E-2</v>
      </c>
      <c r="K9" s="52">
        <f>IMPORT5!P5</f>
        <v>2</v>
      </c>
      <c r="L9" s="53">
        <f>IMPORT5!S5</f>
        <v>193</v>
      </c>
      <c r="M9" s="50">
        <f>IMPORT5!Z5</f>
        <v>108</v>
      </c>
      <c r="N9" s="57">
        <f>M9/L9</f>
        <v>0.55958549222797926</v>
      </c>
      <c r="O9" s="50">
        <f>IMPORT5!AG5</f>
        <v>85</v>
      </c>
      <c r="P9" s="57">
        <f>O9/L9</f>
        <v>0.44041450777202074</v>
      </c>
      <c r="Q9" s="9">
        <f t="shared" si="2"/>
        <v>293</v>
      </c>
    </row>
    <row r="10" spans="1:17" ht="14" thickBot="1" x14ac:dyDescent="0.2"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>
        <f>SUM(Q5:Q9)</f>
        <v>3841</v>
      </c>
    </row>
    <row r="11" spans="1:17" ht="14" thickBot="1" x14ac:dyDescent="0.2"/>
    <row r="12" spans="1:17" s="2" customFormat="1" x14ac:dyDescent="0.15">
      <c r="M12" s="13" t="str">
        <f>M3</f>
        <v>Emmanuel</v>
      </c>
      <c r="N12" s="14" t="str">
        <f>N3</f>
        <v>MACRON</v>
      </c>
      <c r="O12" s="13" t="str">
        <f>O3</f>
        <v>Marine</v>
      </c>
      <c r="P12" s="14" t="str">
        <f>P3</f>
        <v>LE PEN</v>
      </c>
    </row>
    <row r="13" spans="1:17" s="18" customFormat="1" ht="25" thickBot="1" x14ac:dyDescent="0.2">
      <c r="C13" s="15" t="s">
        <v>61</v>
      </c>
      <c r="D13" s="8" t="s">
        <v>62</v>
      </c>
      <c r="E13" s="15" t="s">
        <v>0</v>
      </c>
      <c r="F13" s="15" t="s">
        <v>63</v>
      </c>
      <c r="G13" s="15" t="s">
        <v>1</v>
      </c>
      <c r="H13" s="15" t="s">
        <v>29</v>
      </c>
      <c r="I13" s="15" t="s">
        <v>2</v>
      </c>
      <c r="J13" s="15" t="s">
        <v>20</v>
      </c>
      <c r="K13" s="15" t="s">
        <v>3</v>
      </c>
      <c r="L13" s="15" t="s">
        <v>4</v>
      </c>
      <c r="M13" s="16" t="s">
        <v>5</v>
      </c>
      <c r="N13" s="17" t="s">
        <v>6</v>
      </c>
      <c r="O13" s="16" t="s">
        <v>5</v>
      </c>
      <c r="P13" s="17" t="s">
        <v>6</v>
      </c>
    </row>
    <row r="14" spans="1:17" s="27" customFormat="1" ht="25.5" customHeight="1" thickBot="1" x14ac:dyDescent="0.2">
      <c r="C14" s="19" t="s">
        <v>17</v>
      </c>
      <c r="D14" s="20">
        <f>COUNTA(D5:D9)</f>
        <v>4</v>
      </c>
      <c r="E14" s="20">
        <f t="shared" ref="E14:P14" si="3">E5</f>
        <v>3841</v>
      </c>
      <c r="F14" s="20">
        <f t="shared" si="3"/>
        <v>1603</v>
      </c>
      <c r="G14" s="20">
        <f t="shared" si="3"/>
        <v>2238</v>
      </c>
      <c r="H14" s="21">
        <f t="shared" si="3"/>
        <v>0.58266076542567036</v>
      </c>
      <c r="I14" s="22">
        <f t="shared" si="3"/>
        <v>59</v>
      </c>
      <c r="J14" s="21">
        <f t="shared" si="3"/>
        <v>1.5360583181463161E-2</v>
      </c>
      <c r="K14" s="20">
        <f t="shared" si="3"/>
        <v>76</v>
      </c>
      <c r="L14" s="20">
        <f t="shared" si="3"/>
        <v>2103</v>
      </c>
      <c r="M14" s="23">
        <f t="shared" si="3"/>
        <v>1157</v>
      </c>
      <c r="N14" s="24">
        <f t="shared" si="3"/>
        <v>0.55016642891107936</v>
      </c>
      <c r="O14" s="25">
        <f t="shared" si="3"/>
        <v>946</v>
      </c>
      <c r="P14" s="26">
        <f t="shared" si="3"/>
        <v>0.44983357108892058</v>
      </c>
    </row>
    <row r="16" spans="1:17" x14ac:dyDescent="0.15">
      <c r="F16" s="28" t="s">
        <v>64</v>
      </c>
      <c r="G16" s="29">
        <f>(236-COUNTBLANK(G5:G9))/236</f>
        <v>1</v>
      </c>
      <c r="I16" s="30"/>
      <c r="J16" s="30"/>
    </row>
    <row r="17" spans="6:12" ht="14" x14ac:dyDescent="0.15">
      <c r="F17" s="28" t="s">
        <v>65</v>
      </c>
      <c r="G17" s="31">
        <f>Q10/E14</f>
        <v>1</v>
      </c>
      <c r="I17" s="32"/>
      <c r="J17" s="32"/>
    </row>
    <row r="18" spans="6:12" x14ac:dyDescent="0.15">
      <c r="I18" s="33"/>
      <c r="J18" s="33"/>
    </row>
    <row r="20" spans="6:12" x14ac:dyDescent="0.15">
      <c r="K20" s="30"/>
      <c r="L20" s="30"/>
    </row>
    <row r="21" spans="6:12" ht="14" x14ac:dyDescent="0.15">
      <c r="K21" s="32"/>
      <c r="L21" s="32"/>
    </row>
    <row r="22" spans="6:12" x14ac:dyDescent="0.15">
      <c r="K22" s="34"/>
      <c r="L22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topLeftCell="U1" workbookViewId="0">
      <selection activeCell="U1" sqref="A1:AI6"/>
    </sheetView>
  </sheetViews>
  <sheetFormatPr baseColWidth="10" defaultRowHeight="13" x14ac:dyDescent="0.15"/>
  <sheetData>
    <row r="1" spans="1:35" x14ac:dyDescent="0.1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0</v>
      </c>
      <c r="I1" t="s">
        <v>73</v>
      </c>
      <c r="J1" t="s">
        <v>74</v>
      </c>
      <c r="K1" t="s">
        <v>1</v>
      </c>
      <c r="L1" t="s">
        <v>75</v>
      </c>
      <c r="M1" t="s">
        <v>2</v>
      </c>
      <c r="N1" t="s">
        <v>76</v>
      </c>
      <c r="O1" t="s">
        <v>77</v>
      </c>
      <c r="P1" t="s">
        <v>3</v>
      </c>
      <c r="Q1" t="s">
        <v>78</v>
      </c>
      <c r="R1" t="s">
        <v>79</v>
      </c>
      <c r="S1" t="s">
        <v>4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5</v>
      </c>
      <c r="AA1" t="s">
        <v>86</v>
      </c>
      <c r="AB1" t="s">
        <v>6</v>
      </c>
    </row>
    <row r="2" spans="1:35" x14ac:dyDescent="0.15">
      <c r="A2" t="s">
        <v>87</v>
      </c>
      <c r="B2" t="s">
        <v>88</v>
      </c>
      <c r="C2">
        <v>3</v>
      </c>
      <c r="D2" t="s">
        <v>89</v>
      </c>
      <c r="E2">
        <v>54</v>
      </c>
      <c r="F2" t="s">
        <v>95</v>
      </c>
      <c r="G2">
        <v>1</v>
      </c>
      <c r="H2">
        <v>805</v>
      </c>
      <c r="I2">
        <v>288</v>
      </c>
      <c r="J2">
        <v>35.78</v>
      </c>
      <c r="K2">
        <v>517</v>
      </c>
      <c r="L2">
        <v>64.22</v>
      </c>
      <c r="M2">
        <v>14</v>
      </c>
      <c r="N2">
        <v>1.74</v>
      </c>
      <c r="O2">
        <v>2.71</v>
      </c>
      <c r="P2">
        <v>10</v>
      </c>
      <c r="Q2">
        <v>1.24</v>
      </c>
      <c r="R2">
        <v>1.93</v>
      </c>
      <c r="S2">
        <v>493</v>
      </c>
      <c r="T2">
        <v>61.24</v>
      </c>
      <c r="U2">
        <v>95.36</v>
      </c>
      <c r="V2">
        <v>1</v>
      </c>
      <c r="W2" t="s">
        <v>91</v>
      </c>
      <c r="X2" t="s">
        <v>7</v>
      </c>
      <c r="Y2" t="s">
        <v>8</v>
      </c>
      <c r="Z2">
        <v>340</v>
      </c>
      <c r="AA2">
        <v>42.24</v>
      </c>
      <c r="AB2">
        <v>68.97</v>
      </c>
      <c r="AC2">
        <v>2</v>
      </c>
      <c r="AD2" t="s">
        <v>92</v>
      </c>
      <c r="AE2" t="s">
        <v>9</v>
      </c>
      <c r="AF2" t="s">
        <v>10</v>
      </c>
      <c r="AG2">
        <v>153</v>
      </c>
      <c r="AH2">
        <v>19.010000000000002</v>
      </c>
      <c r="AI2">
        <v>31.03</v>
      </c>
    </row>
    <row r="3" spans="1:35" x14ac:dyDescent="0.15">
      <c r="A3" t="s">
        <v>87</v>
      </c>
      <c r="B3" t="s">
        <v>88</v>
      </c>
      <c r="C3">
        <v>3</v>
      </c>
      <c r="D3" t="s">
        <v>89</v>
      </c>
      <c r="E3">
        <v>54</v>
      </c>
      <c r="F3" t="s">
        <v>95</v>
      </c>
      <c r="G3">
        <v>2</v>
      </c>
      <c r="H3">
        <v>807</v>
      </c>
      <c r="I3">
        <v>243</v>
      </c>
      <c r="J3">
        <v>30.11</v>
      </c>
      <c r="K3">
        <v>564</v>
      </c>
      <c r="L3">
        <v>69.89</v>
      </c>
      <c r="M3">
        <v>1</v>
      </c>
      <c r="N3">
        <v>0.12</v>
      </c>
      <c r="O3">
        <v>0.18</v>
      </c>
      <c r="P3">
        <v>13</v>
      </c>
      <c r="Q3">
        <v>1.61</v>
      </c>
      <c r="R3">
        <v>2.2999999999999998</v>
      </c>
      <c r="S3">
        <v>550</v>
      </c>
      <c r="T3">
        <v>68.150000000000006</v>
      </c>
      <c r="U3">
        <v>97.52</v>
      </c>
      <c r="V3">
        <v>1</v>
      </c>
      <c r="W3" t="s">
        <v>91</v>
      </c>
      <c r="X3" t="s">
        <v>7</v>
      </c>
      <c r="Y3" t="s">
        <v>8</v>
      </c>
      <c r="Z3">
        <v>358</v>
      </c>
      <c r="AA3">
        <v>44.36</v>
      </c>
      <c r="AB3">
        <v>65.09</v>
      </c>
      <c r="AC3">
        <v>2</v>
      </c>
      <c r="AD3" t="s">
        <v>92</v>
      </c>
      <c r="AE3" t="s">
        <v>9</v>
      </c>
      <c r="AF3" t="s">
        <v>10</v>
      </c>
      <c r="AG3">
        <v>192</v>
      </c>
      <c r="AH3">
        <v>23.79</v>
      </c>
      <c r="AI3">
        <v>34.909999999999997</v>
      </c>
    </row>
    <row r="4" spans="1:35" x14ac:dyDescent="0.15">
      <c r="A4" t="s">
        <v>87</v>
      </c>
      <c r="B4" t="s">
        <v>88</v>
      </c>
      <c r="C4">
        <v>3</v>
      </c>
      <c r="D4" t="s">
        <v>89</v>
      </c>
      <c r="E4">
        <v>54</v>
      </c>
      <c r="F4" t="s">
        <v>95</v>
      </c>
      <c r="G4">
        <v>3</v>
      </c>
      <c r="H4">
        <v>405</v>
      </c>
      <c r="I4">
        <v>127</v>
      </c>
      <c r="J4">
        <v>31.36</v>
      </c>
      <c r="K4">
        <v>278</v>
      </c>
      <c r="L4">
        <v>68.64</v>
      </c>
      <c r="M4">
        <v>0</v>
      </c>
      <c r="N4">
        <v>0</v>
      </c>
      <c r="O4">
        <v>0</v>
      </c>
      <c r="P4">
        <v>18</v>
      </c>
      <c r="Q4">
        <v>4.4400000000000004</v>
      </c>
      <c r="R4">
        <v>6.47</v>
      </c>
      <c r="S4">
        <v>260</v>
      </c>
      <c r="T4">
        <v>64.2</v>
      </c>
      <c r="U4">
        <v>93.53</v>
      </c>
      <c r="V4">
        <v>1</v>
      </c>
      <c r="W4" t="s">
        <v>91</v>
      </c>
      <c r="X4" t="s">
        <v>7</v>
      </c>
      <c r="Y4" t="s">
        <v>8</v>
      </c>
      <c r="Z4">
        <v>143</v>
      </c>
      <c r="AA4">
        <v>35.31</v>
      </c>
      <c r="AB4">
        <v>55</v>
      </c>
      <c r="AC4">
        <v>2</v>
      </c>
      <c r="AD4" t="s">
        <v>92</v>
      </c>
      <c r="AE4" t="s">
        <v>9</v>
      </c>
      <c r="AF4" t="s">
        <v>10</v>
      </c>
      <c r="AG4">
        <v>117</v>
      </c>
      <c r="AH4">
        <v>28.89</v>
      </c>
      <c r="AI4">
        <v>45</v>
      </c>
    </row>
    <row r="5" spans="1:35" x14ac:dyDescent="0.15">
      <c r="A5" t="s">
        <v>87</v>
      </c>
      <c r="B5" t="s">
        <v>88</v>
      </c>
      <c r="C5">
        <v>3</v>
      </c>
      <c r="D5" t="s">
        <v>89</v>
      </c>
      <c r="E5">
        <v>54</v>
      </c>
      <c r="F5" t="s">
        <v>95</v>
      </c>
      <c r="G5">
        <v>4</v>
      </c>
      <c r="H5">
        <v>761</v>
      </c>
      <c r="I5">
        <v>401</v>
      </c>
      <c r="J5">
        <v>52.69</v>
      </c>
      <c r="K5">
        <v>360</v>
      </c>
      <c r="L5">
        <v>47.31</v>
      </c>
      <c r="M5">
        <v>1</v>
      </c>
      <c r="N5">
        <v>0.13</v>
      </c>
      <c r="O5">
        <v>0.28000000000000003</v>
      </c>
      <c r="P5">
        <v>29</v>
      </c>
      <c r="Q5">
        <v>3.81</v>
      </c>
      <c r="R5">
        <v>8.06</v>
      </c>
      <c r="S5">
        <v>330</v>
      </c>
      <c r="T5">
        <v>43.36</v>
      </c>
      <c r="U5">
        <v>91.67</v>
      </c>
      <c r="V5">
        <v>1</v>
      </c>
      <c r="W5" t="s">
        <v>91</v>
      </c>
      <c r="X5" t="s">
        <v>7</v>
      </c>
      <c r="Y5" t="s">
        <v>8</v>
      </c>
      <c r="Z5">
        <v>212</v>
      </c>
      <c r="AA5">
        <v>27.86</v>
      </c>
      <c r="AB5">
        <v>64.239999999999995</v>
      </c>
      <c r="AC5">
        <v>2</v>
      </c>
      <c r="AD5" t="s">
        <v>92</v>
      </c>
      <c r="AE5" t="s">
        <v>9</v>
      </c>
      <c r="AF5" t="s">
        <v>10</v>
      </c>
      <c r="AG5">
        <v>118</v>
      </c>
      <c r="AH5">
        <v>15.51</v>
      </c>
      <c r="AI5">
        <v>35.76</v>
      </c>
    </row>
    <row r="6" spans="1:35" x14ac:dyDescent="0.15">
      <c r="A6" t="s">
        <v>87</v>
      </c>
      <c r="B6" t="s">
        <v>88</v>
      </c>
      <c r="C6">
        <v>3</v>
      </c>
      <c r="D6" t="s">
        <v>89</v>
      </c>
      <c r="E6">
        <v>54</v>
      </c>
      <c r="F6" t="s">
        <v>95</v>
      </c>
      <c r="G6">
        <v>5</v>
      </c>
      <c r="H6">
        <v>335</v>
      </c>
      <c r="I6">
        <v>68</v>
      </c>
      <c r="J6">
        <v>20.3</v>
      </c>
      <c r="K6">
        <v>267</v>
      </c>
      <c r="L6">
        <v>79.7</v>
      </c>
      <c r="M6">
        <v>1</v>
      </c>
      <c r="N6">
        <v>0.3</v>
      </c>
      <c r="O6">
        <v>0.37</v>
      </c>
      <c r="P6">
        <v>106</v>
      </c>
      <c r="Q6">
        <v>31.64</v>
      </c>
      <c r="R6">
        <v>39.700000000000003</v>
      </c>
      <c r="S6">
        <v>160</v>
      </c>
      <c r="T6">
        <v>47.76</v>
      </c>
      <c r="U6">
        <v>59.93</v>
      </c>
      <c r="V6">
        <v>1</v>
      </c>
      <c r="W6" t="s">
        <v>91</v>
      </c>
      <c r="X6" t="s">
        <v>7</v>
      </c>
      <c r="Y6" t="s">
        <v>8</v>
      </c>
      <c r="Z6">
        <v>115</v>
      </c>
      <c r="AA6">
        <v>34.33</v>
      </c>
      <c r="AB6">
        <v>71.88</v>
      </c>
      <c r="AC6">
        <v>2</v>
      </c>
      <c r="AD6" t="s">
        <v>92</v>
      </c>
      <c r="AE6" t="s">
        <v>9</v>
      </c>
      <c r="AF6" t="s">
        <v>10</v>
      </c>
      <c r="AG6">
        <v>45</v>
      </c>
      <c r="AH6">
        <v>13.43</v>
      </c>
      <c r="AI6">
        <v>28.13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 enableFormatConditionsCalculation="0"/>
  <dimension ref="A1:Q23"/>
  <sheetViews>
    <sheetView topLeftCell="C1" zoomScale="90" zoomScaleNormal="90" zoomScalePageLayoutView="90" workbookViewId="0">
      <selection activeCell="H31" sqref="H31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21</v>
      </c>
      <c r="F1" s="3" t="s">
        <v>22</v>
      </c>
    </row>
    <row r="2" spans="1:17" ht="14" thickBot="1" x14ac:dyDescent="0.2">
      <c r="C2" s="4" t="s">
        <v>23</v>
      </c>
    </row>
    <row r="3" spans="1:17" s="2" customFormat="1" ht="25.5" customHeight="1" x14ac:dyDescent="0.15">
      <c r="C3" s="5">
        <f ca="1">NOW()</f>
        <v>42862.369976620372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5" thickBot="1" x14ac:dyDescent="0.2">
      <c r="A4" s="6" t="s">
        <v>24</v>
      </c>
      <c r="B4" s="6" t="s">
        <v>25</v>
      </c>
      <c r="C4" s="7" t="s">
        <v>26</v>
      </c>
      <c r="D4" s="8" t="s">
        <v>27</v>
      </c>
      <c r="E4" s="7" t="s">
        <v>0</v>
      </c>
      <c r="F4" s="7" t="s">
        <v>28</v>
      </c>
      <c r="G4" s="7" t="s">
        <v>1</v>
      </c>
      <c r="H4" s="7" t="s">
        <v>29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">
      <c r="A5" s="37">
        <v>3</v>
      </c>
      <c r="B5" s="38" t="s">
        <v>30</v>
      </c>
      <c r="C5" s="39" t="s">
        <v>18</v>
      </c>
      <c r="D5" s="40"/>
      <c r="E5" s="42">
        <f>SUM(E6:E10)</f>
        <v>3113</v>
      </c>
      <c r="F5" s="42">
        <f>SUM(F6:F10)</f>
        <v>1127</v>
      </c>
      <c r="G5" s="42">
        <f>SUM(G6:G10)</f>
        <v>1986</v>
      </c>
      <c r="H5" s="43">
        <f t="shared" ref="H5:H10" si="0">G5/E5</f>
        <v>0.63796980404754255</v>
      </c>
      <c r="I5" s="64">
        <f>SUM(I6:I10)</f>
        <v>17</v>
      </c>
      <c r="J5" s="44">
        <f t="shared" ref="J5:J10" si="1">I5/E5</f>
        <v>5.4609701252810797E-3</v>
      </c>
      <c r="K5" s="42">
        <f>SUM(K6:K10)</f>
        <v>176</v>
      </c>
      <c r="L5" s="45">
        <f>SUM(L6:L10)</f>
        <v>1793</v>
      </c>
      <c r="M5" s="39">
        <f>SUM(M6:M10)</f>
        <v>1168</v>
      </c>
      <c r="N5" s="55">
        <f>M5/$L5</f>
        <v>0.65142219743446739</v>
      </c>
      <c r="O5" s="39">
        <f>SUM(O6:O10)</f>
        <v>625</v>
      </c>
      <c r="P5" s="55">
        <f>O5/$L5</f>
        <v>0.34857780256553261</v>
      </c>
      <c r="Q5" s="35">
        <f t="shared" ref="Q5:Q10" si="2">IF(AND(NOT(ISBLANK($L5)),NOT(ISBLANK($D5))),$E5,0)</f>
        <v>0</v>
      </c>
    </row>
    <row r="6" spans="1:17" s="9" customFormat="1" ht="19" x14ac:dyDescent="0.35">
      <c r="B6" s="10"/>
      <c r="C6" s="46" t="s">
        <v>56</v>
      </c>
      <c r="D6" s="47">
        <v>1</v>
      </c>
      <c r="E6" s="48">
        <f>IMPORT6!H2</f>
        <v>805</v>
      </c>
      <c r="F6" s="48">
        <f>IMPORT6!I2</f>
        <v>288</v>
      </c>
      <c r="G6" s="48">
        <f>IMPORT6!K2</f>
        <v>517</v>
      </c>
      <c r="H6" s="36">
        <f t="shared" si="0"/>
        <v>0.64223602484472053</v>
      </c>
      <c r="I6" s="48">
        <f>IMPORT6!M2</f>
        <v>14</v>
      </c>
      <c r="J6" s="36">
        <f t="shared" si="1"/>
        <v>1.7391304347826087E-2</v>
      </c>
      <c r="K6" s="48">
        <f>IMPORT6!P2</f>
        <v>10</v>
      </c>
      <c r="L6" s="49">
        <f>IMPORT6!S2</f>
        <v>493</v>
      </c>
      <c r="M6" s="46">
        <f>IMPORT6!Z2</f>
        <v>340</v>
      </c>
      <c r="N6" s="54">
        <f>M6/L6</f>
        <v>0.68965517241379315</v>
      </c>
      <c r="O6" s="46">
        <f>IMPORT6!AG2</f>
        <v>153</v>
      </c>
      <c r="P6" s="54">
        <f>O6/L6</f>
        <v>0.31034482758620691</v>
      </c>
      <c r="Q6" s="9">
        <f t="shared" si="2"/>
        <v>805</v>
      </c>
    </row>
    <row r="7" spans="1:17" s="9" customFormat="1" ht="19" x14ac:dyDescent="0.35">
      <c r="B7" s="10"/>
      <c r="C7" s="46" t="s">
        <v>57</v>
      </c>
      <c r="D7" s="47">
        <v>2</v>
      </c>
      <c r="E7" s="48">
        <f>IMPORT6!H3</f>
        <v>807</v>
      </c>
      <c r="F7" s="48">
        <f>IMPORT6!I3</f>
        <v>243</v>
      </c>
      <c r="G7" s="48">
        <f>IMPORT6!K3</f>
        <v>564</v>
      </c>
      <c r="H7" s="36">
        <f t="shared" si="0"/>
        <v>0.6988847583643123</v>
      </c>
      <c r="I7" s="48">
        <f>IMPORT6!M3</f>
        <v>1</v>
      </c>
      <c r="J7" s="36">
        <f t="shared" si="1"/>
        <v>1.2391573729863693E-3</v>
      </c>
      <c r="K7" s="48">
        <f>IMPORT6!P3</f>
        <v>13</v>
      </c>
      <c r="L7" s="49">
        <f>IMPORT6!S3</f>
        <v>550</v>
      </c>
      <c r="M7" s="46">
        <f>IMPORT6!Z3</f>
        <v>358</v>
      </c>
      <c r="N7" s="54">
        <f>M7/L7</f>
        <v>0.65090909090909088</v>
      </c>
      <c r="O7" s="46">
        <f>IMPORT6!AG3</f>
        <v>192</v>
      </c>
      <c r="P7" s="54">
        <f>O7/L7</f>
        <v>0.34909090909090912</v>
      </c>
      <c r="Q7" s="9">
        <f t="shared" si="2"/>
        <v>807</v>
      </c>
    </row>
    <row r="8" spans="1:17" s="9" customFormat="1" ht="19" x14ac:dyDescent="0.35">
      <c r="B8" s="10"/>
      <c r="C8" s="46" t="s">
        <v>58</v>
      </c>
      <c r="D8" s="47">
        <v>3</v>
      </c>
      <c r="E8" s="48">
        <f>IMPORT6!H4</f>
        <v>405</v>
      </c>
      <c r="F8" s="48">
        <f>IMPORT6!I4</f>
        <v>127</v>
      </c>
      <c r="G8" s="48">
        <f>IMPORT6!K4</f>
        <v>278</v>
      </c>
      <c r="H8" s="36">
        <f t="shared" si="0"/>
        <v>0.68641975308641978</v>
      </c>
      <c r="I8" s="48">
        <f>IMPORT6!M4</f>
        <v>0</v>
      </c>
      <c r="J8" s="36">
        <f t="shared" si="1"/>
        <v>0</v>
      </c>
      <c r="K8" s="48">
        <f>IMPORT6!P4</f>
        <v>18</v>
      </c>
      <c r="L8" s="49">
        <f>IMPORT6!S4</f>
        <v>260</v>
      </c>
      <c r="M8" s="46">
        <f>IMPORT6!Z4</f>
        <v>143</v>
      </c>
      <c r="N8" s="54">
        <f>M8/L8</f>
        <v>0.55000000000000004</v>
      </c>
      <c r="O8" s="46">
        <f>IMPORT6!AG4</f>
        <v>117</v>
      </c>
      <c r="P8" s="54">
        <f>O8/L8</f>
        <v>0.45</v>
      </c>
      <c r="Q8" s="9">
        <f t="shared" si="2"/>
        <v>405</v>
      </c>
    </row>
    <row r="9" spans="1:17" s="9" customFormat="1" ht="19" x14ac:dyDescent="0.35">
      <c r="B9" s="10"/>
      <c r="C9" s="46" t="s">
        <v>59</v>
      </c>
      <c r="D9" s="47">
        <v>4</v>
      </c>
      <c r="E9" s="48">
        <f>IMPORT6!H5</f>
        <v>761</v>
      </c>
      <c r="F9" s="48">
        <f>IMPORT6!I5</f>
        <v>401</v>
      </c>
      <c r="G9" s="48">
        <f>IMPORT6!K5</f>
        <v>360</v>
      </c>
      <c r="H9" s="36">
        <f t="shared" si="0"/>
        <v>0.47306176084099871</v>
      </c>
      <c r="I9" s="48">
        <f>IMPORT6!M5</f>
        <v>1</v>
      </c>
      <c r="J9" s="36">
        <f t="shared" si="1"/>
        <v>1.3140604467805519E-3</v>
      </c>
      <c r="K9" s="48">
        <f>IMPORT6!P5</f>
        <v>29</v>
      </c>
      <c r="L9" s="49">
        <f>IMPORT6!S5</f>
        <v>330</v>
      </c>
      <c r="M9" s="46">
        <f>IMPORT6!Z5</f>
        <v>212</v>
      </c>
      <c r="N9" s="54">
        <f>M9/L9</f>
        <v>0.64242424242424245</v>
      </c>
      <c r="O9" s="46">
        <f>IMPORT6!AG5</f>
        <v>118</v>
      </c>
      <c r="P9" s="54">
        <f>O9/L9</f>
        <v>0.3575757575757576</v>
      </c>
      <c r="Q9" s="9">
        <f t="shared" si="2"/>
        <v>761</v>
      </c>
    </row>
    <row r="10" spans="1:17" s="9" customFormat="1" ht="20" thickBot="1" x14ac:dyDescent="0.4">
      <c r="B10" s="10"/>
      <c r="C10" s="50" t="s">
        <v>60</v>
      </c>
      <c r="D10" s="51">
        <v>5</v>
      </c>
      <c r="E10" s="52">
        <f>IMPORT6!H6</f>
        <v>335</v>
      </c>
      <c r="F10" s="52">
        <f>IMPORT6!I6</f>
        <v>68</v>
      </c>
      <c r="G10" s="52">
        <f>IMPORT6!K6</f>
        <v>267</v>
      </c>
      <c r="H10" s="56">
        <f t="shared" si="0"/>
        <v>0.79701492537313434</v>
      </c>
      <c r="I10" s="52">
        <f>IMPORT6!M6</f>
        <v>1</v>
      </c>
      <c r="J10" s="56">
        <f t="shared" si="1"/>
        <v>2.9850746268656717E-3</v>
      </c>
      <c r="K10" s="52">
        <f>IMPORT6!P6</f>
        <v>106</v>
      </c>
      <c r="L10" s="53">
        <f>IMPORT6!S6</f>
        <v>160</v>
      </c>
      <c r="M10" s="50">
        <f>IMPORT6!Z6</f>
        <v>115</v>
      </c>
      <c r="N10" s="57">
        <f>M10/L10</f>
        <v>0.71875</v>
      </c>
      <c r="O10" s="50">
        <f>IMPORT6!AG6</f>
        <v>45</v>
      </c>
      <c r="P10" s="57">
        <f>O10/L10</f>
        <v>0.28125</v>
      </c>
      <c r="Q10" s="9">
        <f t="shared" si="2"/>
        <v>335</v>
      </c>
    </row>
    <row r="11" spans="1:17" ht="14" thickBot="1" x14ac:dyDescent="0.2"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>
        <f>SUM(Q5:Q10)</f>
        <v>3113</v>
      </c>
    </row>
    <row r="12" spans="1:17" ht="14" thickBot="1" x14ac:dyDescent="0.2"/>
    <row r="13" spans="1:17" s="2" customFormat="1" x14ac:dyDescent="0.15">
      <c r="M13" s="13" t="str">
        <f>M3</f>
        <v>Emmanuel</v>
      </c>
      <c r="N13" s="14" t="str">
        <f>N3</f>
        <v>MACRON</v>
      </c>
      <c r="O13" s="13" t="str">
        <f>O3</f>
        <v>Marine</v>
      </c>
      <c r="P13" s="14" t="str">
        <f>P3</f>
        <v>LE PEN</v>
      </c>
    </row>
    <row r="14" spans="1:17" s="18" customFormat="1" ht="25" thickBot="1" x14ac:dyDescent="0.2">
      <c r="C14" s="15" t="s">
        <v>61</v>
      </c>
      <c r="D14" s="8" t="s">
        <v>62</v>
      </c>
      <c r="E14" s="15" t="s">
        <v>0</v>
      </c>
      <c r="F14" s="15" t="s">
        <v>63</v>
      </c>
      <c r="G14" s="15" t="s">
        <v>1</v>
      </c>
      <c r="H14" s="15" t="s">
        <v>29</v>
      </c>
      <c r="I14" s="15" t="s">
        <v>2</v>
      </c>
      <c r="J14" s="15" t="s">
        <v>20</v>
      </c>
      <c r="K14" s="15" t="s">
        <v>3</v>
      </c>
      <c r="L14" s="15" t="s">
        <v>4</v>
      </c>
      <c r="M14" s="16" t="s">
        <v>5</v>
      </c>
      <c r="N14" s="17" t="s">
        <v>6</v>
      </c>
      <c r="O14" s="16" t="s">
        <v>5</v>
      </c>
      <c r="P14" s="17" t="s">
        <v>6</v>
      </c>
    </row>
    <row r="15" spans="1:17" s="27" customFormat="1" ht="25.5" customHeight="1" thickBot="1" x14ac:dyDescent="0.2">
      <c r="C15" s="19" t="s">
        <v>18</v>
      </c>
      <c r="D15" s="20">
        <f>COUNTA(D5:D10)</f>
        <v>5</v>
      </c>
      <c r="E15" s="20">
        <f t="shared" ref="E15:P15" si="3">E5</f>
        <v>3113</v>
      </c>
      <c r="F15" s="20">
        <f t="shared" si="3"/>
        <v>1127</v>
      </c>
      <c r="G15" s="20">
        <f t="shared" si="3"/>
        <v>1986</v>
      </c>
      <c r="H15" s="21">
        <f t="shared" si="3"/>
        <v>0.63796980404754255</v>
      </c>
      <c r="I15" s="22">
        <f t="shared" si="3"/>
        <v>17</v>
      </c>
      <c r="J15" s="21">
        <f t="shared" si="3"/>
        <v>5.4609701252810797E-3</v>
      </c>
      <c r="K15" s="20">
        <f t="shared" si="3"/>
        <v>176</v>
      </c>
      <c r="L15" s="20">
        <f t="shared" si="3"/>
        <v>1793</v>
      </c>
      <c r="M15" s="23">
        <f t="shared" si="3"/>
        <v>1168</v>
      </c>
      <c r="N15" s="24">
        <f t="shared" si="3"/>
        <v>0.65142219743446739</v>
      </c>
      <c r="O15" s="25">
        <f t="shared" si="3"/>
        <v>625</v>
      </c>
      <c r="P15" s="26">
        <f t="shared" si="3"/>
        <v>0.34857780256553261</v>
      </c>
    </row>
    <row r="17" spans="6:12" x14ac:dyDescent="0.15">
      <c r="F17" s="28" t="s">
        <v>64</v>
      </c>
      <c r="G17" s="29">
        <f>(236-COUNTBLANK(G5:G10))/236</f>
        <v>1</v>
      </c>
      <c r="I17" s="30"/>
      <c r="J17" s="30"/>
    </row>
    <row r="18" spans="6:12" ht="14" x14ac:dyDescent="0.15">
      <c r="F18" s="28" t="s">
        <v>65</v>
      </c>
      <c r="G18" s="31">
        <f>Q11/E15</f>
        <v>1</v>
      </c>
      <c r="I18" s="32"/>
      <c r="J18" s="32"/>
    </row>
    <row r="19" spans="6:12" x14ac:dyDescent="0.15">
      <c r="I19" s="33"/>
      <c r="J19" s="33"/>
    </row>
    <row r="21" spans="6:12" x14ac:dyDescent="0.15">
      <c r="K21" s="30"/>
      <c r="L21" s="30"/>
    </row>
    <row r="22" spans="6:12" ht="14" x14ac:dyDescent="0.15">
      <c r="K22" s="32"/>
      <c r="L22" s="32"/>
    </row>
    <row r="23" spans="6:12" x14ac:dyDescent="0.15">
      <c r="K23" s="34"/>
      <c r="L23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M1" workbookViewId="0">
      <selection activeCell="M1" sqref="A1:AI4"/>
    </sheetView>
  </sheetViews>
  <sheetFormatPr baseColWidth="10" defaultRowHeight="13" x14ac:dyDescent="0.15"/>
  <sheetData>
    <row r="1" spans="1:35" x14ac:dyDescent="0.1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0</v>
      </c>
      <c r="I1" t="s">
        <v>73</v>
      </c>
      <c r="J1" t="s">
        <v>74</v>
      </c>
      <c r="K1" t="s">
        <v>1</v>
      </c>
      <c r="L1" t="s">
        <v>75</v>
      </c>
      <c r="M1" t="s">
        <v>2</v>
      </c>
      <c r="N1" t="s">
        <v>76</v>
      </c>
      <c r="O1" t="s">
        <v>77</v>
      </c>
      <c r="P1" t="s">
        <v>3</v>
      </c>
      <c r="Q1" t="s">
        <v>78</v>
      </c>
      <c r="R1" t="s">
        <v>79</v>
      </c>
      <c r="S1" t="s">
        <v>4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5</v>
      </c>
      <c r="AA1" t="s">
        <v>86</v>
      </c>
      <c r="AB1" t="s">
        <v>6</v>
      </c>
    </row>
    <row r="2" spans="1:35" x14ac:dyDescent="0.15">
      <c r="A2" t="s">
        <v>87</v>
      </c>
      <c r="B2" t="s">
        <v>88</v>
      </c>
      <c r="C2">
        <v>3</v>
      </c>
      <c r="D2" t="s">
        <v>89</v>
      </c>
      <c r="E2">
        <v>58</v>
      </c>
      <c r="F2" t="s">
        <v>12</v>
      </c>
      <c r="G2">
        <v>1</v>
      </c>
      <c r="H2">
        <v>1224</v>
      </c>
      <c r="I2">
        <v>529</v>
      </c>
      <c r="J2">
        <v>43.22</v>
      </c>
      <c r="K2">
        <v>695</v>
      </c>
      <c r="L2">
        <v>56.78</v>
      </c>
      <c r="M2">
        <v>20</v>
      </c>
      <c r="N2">
        <v>1.63</v>
      </c>
      <c r="O2">
        <v>2.88</v>
      </c>
      <c r="P2">
        <v>18</v>
      </c>
      <c r="Q2">
        <v>1.47</v>
      </c>
      <c r="R2">
        <v>2.59</v>
      </c>
      <c r="S2">
        <v>657</v>
      </c>
      <c r="T2">
        <v>53.68</v>
      </c>
      <c r="U2">
        <v>94.53</v>
      </c>
      <c r="V2">
        <v>1</v>
      </c>
      <c r="W2" t="s">
        <v>91</v>
      </c>
      <c r="X2" t="s">
        <v>7</v>
      </c>
      <c r="Y2" t="s">
        <v>8</v>
      </c>
      <c r="Z2">
        <v>395</v>
      </c>
      <c r="AA2">
        <v>32.270000000000003</v>
      </c>
      <c r="AB2">
        <v>60.12</v>
      </c>
      <c r="AC2">
        <v>2</v>
      </c>
      <c r="AD2" t="s">
        <v>92</v>
      </c>
      <c r="AE2" t="s">
        <v>9</v>
      </c>
      <c r="AF2" t="s">
        <v>10</v>
      </c>
      <c r="AG2">
        <v>262</v>
      </c>
      <c r="AH2">
        <v>21.41</v>
      </c>
      <c r="AI2">
        <v>39.880000000000003</v>
      </c>
    </row>
    <row r="3" spans="1:35" x14ac:dyDescent="0.15">
      <c r="A3" t="s">
        <v>87</v>
      </c>
      <c r="B3" t="s">
        <v>88</v>
      </c>
      <c r="C3">
        <v>3</v>
      </c>
      <c r="D3" t="s">
        <v>89</v>
      </c>
      <c r="E3">
        <v>58</v>
      </c>
      <c r="F3" t="s">
        <v>12</v>
      </c>
      <c r="G3">
        <v>2</v>
      </c>
      <c r="H3">
        <v>1044</v>
      </c>
      <c r="I3">
        <v>409</v>
      </c>
      <c r="J3">
        <v>39.18</v>
      </c>
      <c r="K3">
        <v>635</v>
      </c>
      <c r="L3">
        <v>60.82</v>
      </c>
      <c r="M3">
        <v>8</v>
      </c>
      <c r="N3">
        <v>0.77</v>
      </c>
      <c r="O3">
        <v>1.26</v>
      </c>
      <c r="P3">
        <v>23</v>
      </c>
      <c r="Q3">
        <v>2.2000000000000002</v>
      </c>
      <c r="R3">
        <v>3.62</v>
      </c>
      <c r="S3">
        <v>604</v>
      </c>
      <c r="T3">
        <v>57.85</v>
      </c>
      <c r="U3">
        <v>95.12</v>
      </c>
      <c r="V3">
        <v>1</v>
      </c>
      <c r="W3" t="s">
        <v>91</v>
      </c>
      <c r="X3" t="s">
        <v>7</v>
      </c>
      <c r="Y3" t="s">
        <v>8</v>
      </c>
      <c r="Z3">
        <v>339</v>
      </c>
      <c r="AA3">
        <v>32.47</v>
      </c>
      <c r="AB3">
        <v>56.13</v>
      </c>
      <c r="AC3">
        <v>2</v>
      </c>
      <c r="AD3" t="s">
        <v>92</v>
      </c>
      <c r="AE3" t="s">
        <v>9</v>
      </c>
      <c r="AF3" t="s">
        <v>10</v>
      </c>
      <c r="AG3">
        <v>265</v>
      </c>
      <c r="AH3">
        <v>25.38</v>
      </c>
      <c r="AI3">
        <v>43.87</v>
      </c>
    </row>
    <row r="4" spans="1:35" x14ac:dyDescent="0.15">
      <c r="A4" t="s">
        <v>87</v>
      </c>
      <c r="B4" t="s">
        <v>88</v>
      </c>
      <c r="C4">
        <v>3</v>
      </c>
      <c r="D4" t="s">
        <v>89</v>
      </c>
      <c r="E4">
        <v>58</v>
      </c>
      <c r="F4" t="s">
        <v>12</v>
      </c>
      <c r="G4">
        <v>3</v>
      </c>
      <c r="H4">
        <v>1170</v>
      </c>
      <c r="I4">
        <v>402</v>
      </c>
      <c r="J4">
        <v>34.36</v>
      </c>
      <c r="K4">
        <v>768</v>
      </c>
      <c r="L4">
        <v>65.64</v>
      </c>
      <c r="M4">
        <v>18</v>
      </c>
      <c r="N4">
        <v>1.54</v>
      </c>
      <c r="O4">
        <v>2.34</v>
      </c>
      <c r="P4">
        <v>18</v>
      </c>
      <c r="Q4">
        <v>1.54</v>
      </c>
      <c r="R4">
        <v>2.34</v>
      </c>
      <c r="S4">
        <v>732</v>
      </c>
      <c r="T4">
        <v>62.56</v>
      </c>
      <c r="U4">
        <v>95.31</v>
      </c>
      <c r="V4">
        <v>1</v>
      </c>
      <c r="W4" t="s">
        <v>91</v>
      </c>
      <c r="X4" t="s">
        <v>7</v>
      </c>
      <c r="Y4" t="s">
        <v>8</v>
      </c>
      <c r="Z4">
        <v>421</v>
      </c>
      <c r="AA4">
        <v>35.979999999999997</v>
      </c>
      <c r="AB4">
        <v>57.51</v>
      </c>
      <c r="AC4">
        <v>2</v>
      </c>
      <c r="AD4" t="s">
        <v>92</v>
      </c>
      <c r="AE4" t="s">
        <v>9</v>
      </c>
      <c r="AF4" t="s">
        <v>10</v>
      </c>
      <c r="AG4">
        <v>311</v>
      </c>
      <c r="AH4">
        <v>26.58</v>
      </c>
      <c r="AI4">
        <v>42.49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 enableFormatConditionsCalculation="0"/>
  <dimension ref="A1:Q21"/>
  <sheetViews>
    <sheetView tabSelected="1" topLeftCell="C2" zoomScale="90" zoomScaleNormal="90" zoomScalePageLayoutView="90" workbookViewId="0">
      <selection activeCell="L15" sqref="L15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21</v>
      </c>
      <c r="F1" s="3" t="s">
        <v>22</v>
      </c>
    </row>
    <row r="2" spans="1:17" ht="14" thickBot="1" x14ac:dyDescent="0.2">
      <c r="C2" s="4" t="s">
        <v>23</v>
      </c>
    </row>
    <row r="3" spans="1:17" s="2" customFormat="1" ht="25.5" customHeight="1" x14ac:dyDescent="0.15">
      <c r="C3" s="5">
        <f ca="1">NOW()</f>
        <v>42862.369976620372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5" thickBot="1" x14ac:dyDescent="0.2">
      <c r="A4" s="6" t="s">
        <v>24</v>
      </c>
      <c r="B4" s="6" t="s">
        <v>25</v>
      </c>
      <c r="C4" s="7" t="s">
        <v>26</v>
      </c>
      <c r="D4" s="8" t="s">
        <v>27</v>
      </c>
      <c r="E4" s="7" t="s">
        <v>0</v>
      </c>
      <c r="F4" s="7" t="s">
        <v>28</v>
      </c>
      <c r="G4" s="7" t="s">
        <v>1</v>
      </c>
      <c r="H4" s="7" t="s">
        <v>29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">
      <c r="A5" s="37">
        <v>3</v>
      </c>
      <c r="B5" s="38" t="s">
        <v>30</v>
      </c>
      <c r="C5" s="39" t="s">
        <v>19</v>
      </c>
      <c r="D5" s="40"/>
      <c r="E5" s="42">
        <f>SUM(E6:E8)</f>
        <v>3438</v>
      </c>
      <c r="F5" s="42">
        <f>SUM(F6:F8)</f>
        <v>1340</v>
      </c>
      <c r="G5" s="42">
        <f>SUM(G6:G8)</f>
        <v>2098</v>
      </c>
      <c r="H5" s="43">
        <f t="shared" ref="H5:H8" si="0">G5/E5</f>
        <v>0.61023851076207092</v>
      </c>
      <c r="I5" s="64">
        <f>SUM(I6:I8)</f>
        <v>46</v>
      </c>
      <c r="J5" s="44">
        <f t="shared" ref="J5:J8" si="1">I5/E5</f>
        <v>1.3379872018615475E-2</v>
      </c>
      <c r="K5" s="42">
        <f>SUM(K6:K8)</f>
        <v>59</v>
      </c>
      <c r="L5" s="45">
        <f>SUM(L6:L8)</f>
        <v>1993</v>
      </c>
      <c r="M5" s="39">
        <f>SUM(M6:M8)</f>
        <v>1155</v>
      </c>
      <c r="N5" s="55">
        <f>M5/$L5</f>
        <v>0.57952834922227803</v>
      </c>
      <c r="O5" s="39">
        <f>SUM(O6:O8)</f>
        <v>838</v>
      </c>
      <c r="P5" s="55">
        <f>O5/$L5</f>
        <v>0.42047165077772203</v>
      </c>
      <c r="Q5" s="35">
        <f t="shared" ref="Q5:Q8" si="2">IF(AND(NOT(ISBLANK($L5)),NOT(ISBLANK($D5))),$E5,0)</f>
        <v>0</v>
      </c>
    </row>
    <row r="6" spans="1:17" s="9" customFormat="1" ht="19" x14ac:dyDescent="0.35">
      <c r="B6" s="10"/>
      <c r="C6" s="46" t="s">
        <v>12</v>
      </c>
      <c r="D6" s="47">
        <v>1</v>
      </c>
      <c r="E6" s="48">
        <f>IMPORT7!H2</f>
        <v>1224</v>
      </c>
      <c r="F6" s="48">
        <f>IMPORT7!I2</f>
        <v>529</v>
      </c>
      <c r="G6" s="48">
        <f>IMPORT7!K2</f>
        <v>695</v>
      </c>
      <c r="H6" s="36">
        <f t="shared" si="0"/>
        <v>0.56781045751633985</v>
      </c>
      <c r="I6" s="48">
        <f>IMPORT7!M2</f>
        <v>20</v>
      </c>
      <c r="J6" s="36">
        <f t="shared" si="1"/>
        <v>1.6339869281045753E-2</v>
      </c>
      <c r="K6" s="48">
        <f>IMPORT7!P2</f>
        <v>18</v>
      </c>
      <c r="L6" s="49">
        <f>IMPORT7!S2</f>
        <v>657</v>
      </c>
      <c r="M6" s="46">
        <f>IMPORT7!Z2</f>
        <v>395</v>
      </c>
      <c r="N6" s="54">
        <f>M6/L6</f>
        <v>0.60121765601217658</v>
      </c>
      <c r="O6" s="46">
        <f>IMPORT7!AG2</f>
        <v>262</v>
      </c>
      <c r="P6" s="54">
        <f>O6/L6</f>
        <v>0.39878234398782342</v>
      </c>
      <c r="Q6" s="9">
        <f t="shared" si="2"/>
        <v>1224</v>
      </c>
    </row>
    <row r="7" spans="1:17" s="9" customFormat="1" ht="19" x14ac:dyDescent="0.35">
      <c r="B7" s="10"/>
      <c r="C7" s="46" t="s">
        <v>12</v>
      </c>
      <c r="D7" s="47">
        <v>2</v>
      </c>
      <c r="E7" s="48">
        <f>IMPORT7!H3</f>
        <v>1044</v>
      </c>
      <c r="F7" s="48">
        <f>IMPORT7!I3</f>
        <v>409</v>
      </c>
      <c r="G7" s="48">
        <f>IMPORT7!K3</f>
        <v>635</v>
      </c>
      <c r="H7" s="36">
        <f t="shared" si="0"/>
        <v>0.60823754789272033</v>
      </c>
      <c r="I7" s="48">
        <f>IMPORT7!M3</f>
        <v>8</v>
      </c>
      <c r="J7" s="36">
        <f t="shared" si="1"/>
        <v>7.6628352490421452E-3</v>
      </c>
      <c r="K7" s="48">
        <f>IMPORT7!P3</f>
        <v>23</v>
      </c>
      <c r="L7" s="49">
        <f>IMPORT7!S3</f>
        <v>604</v>
      </c>
      <c r="M7" s="46">
        <f>IMPORT7!Z3</f>
        <v>339</v>
      </c>
      <c r="N7" s="54">
        <f>M7/L7</f>
        <v>0.5612582781456954</v>
      </c>
      <c r="O7" s="46">
        <f>IMPORT7!AG3</f>
        <v>265</v>
      </c>
      <c r="P7" s="54">
        <f>O7/L7</f>
        <v>0.43874172185430466</v>
      </c>
      <c r="Q7" s="9">
        <f t="shared" si="2"/>
        <v>1044</v>
      </c>
    </row>
    <row r="8" spans="1:17" s="9" customFormat="1" ht="20" thickBot="1" x14ac:dyDescent="0.4">
      <c r="B8" s="10"/>
      <c r="C8" s="50" t="s">
        <v>12</v>
      </c>
      <c r="D8" s="51">
        <v>3</v>
      </c>
      <c r="E8" s="52">
        <f>IMPORT7!H4</f>
        <v>1170</v>
      </c>
      <c r="F8" s="52">
        <f>IMPORT7!I4</f>
        <v>402</v>
      </c>
      <c r="G8" s="52">
        <f>IMPORT7!K4</f>
        <v>768</v>
      </c>
      <c r="H8" s="56">
        <f t="shared" si="0"/>
        <v>0.65641025641025641</v>
      </c>
      <c r="I8" s="52">
        <f>IMPORT7!M4</f>
        <v>18</v>
      </c>
      <c r="J8" s="56">
        <f t="shared" si="1"/>
        <v>1.5384615384615385E-2</v>
      </c>
      <c r="K8" s="52">
        <f>IMPORT7!P4</f>
        <v>18</v>
      </c>
      <c r="L8" s="53">
        <f>IMPORT7!S4</f>
        <v>732</v>
      </c>
      <c r="M8" s="50">
        <f>IMPORT7!Z4</f>
        <v>421</v>
      </c>
      <c r="N8" s="57">
        <f>M8/L8</f>
        <v>0.57513661202185795</v>
      </c>
      <c r="O8" s="50">
        <f>IMPORT7!AG4</f>
        <v>311</v>
      </c>
      <c r="P8" s="57">
        <f>O8/L8</f>
        <v>0.4248633879781421</v>
      </c>
      <c r="Q8" s="9">
        <f t="shared" si="2"/>
        <v>1170</v>
      </c>
    </row>
    <row r="9" spans="1:17" ht="14" thickBot="1" x14ac:dyDescent="0.2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3438</v>
      </c>
    </row>
    <row r="10" spans="1:17" ht="14" thickBot="1" x14ac:dyDescent="0.2"/>
    <row r="11" spans="1:17" s="2" customFormat="1" x14ac:dyDescent="0.15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25" thickBot="1" x14ac:dyDescent="0.2">
      <c r="C12" s="15" t="s">
        <v>61</v>
      </c>
      <c r="D12" s="8" t="s">
        <v>62</v>
      </c>
      <c r="E12" s="15" t="s">
        <v>0</v>
      </c>
      <c r="F12" s="15" t="s">
        <v>63</v>
      </c>
      <c r="G12" s="15" t="s">
        <v>1</v>
      </c>
      <c r="H12" s="15" t="s">
        <v>29</v>
      </c>
      <c r="I12" s="15" t="s">
        <v>2</v>
      </c>
      <c r="J12" s="15" t="s">
        <v>20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">
      <c r="C13" s="19" t="s">
        <v>19</v>
      </c>
      <c r="D13" s="20">
        <f>COUNTA(D5:D8)</f>
        <v>3</v>
      </c>
      <c r="E13" s="20">
        <f t="shared" ref="E13:P13" si="3">E5</f>
        <v>3438</v>
      </c>
      <c r="F13" s="20">
        <f t="shared" si="3"/>
        <v>1340</v>
      </c>
      <c r="G13" s="20">
        <f t="shared" si="3"/>
        <v>2098</v>
      </c>
      <c r="H13" s="21">
        <f t="shared" si="3"/>
        <v>0.61023851076207092</v>
      </c>
      <c r="I13" s="22">
        <f t="shared" si="3"/>
        <v>46</v>
      </c>
      <c r="J13" s="21">
        <f t="shared" si="3"/>
        <v>1.3379872018615475E-2</v>
      </c>
      <c r="K13" s="20">
        <f t="shared" si="3"/>
        <v>59</v>
      </c>
      <c r="L13" s="20">
        <f t="shared" si="3"/>
        <v>1993</v>
      </c>
      <c r="M13" s="23">
        <f t="shared" si="3"/>
        <v>1155</v>
      </c>
      <c r="N13" s="24">
        <f t="shared" si="3"/>
        <v>0.57952834922227803</v>
      </c>
      <c r="O13" s="25">
        <f t="shared" si="3"/>
        <v>838</v>
      </c>
      <c r="P13" s="26">
        <f t="shared" si="3"/>
        <v>0.42047165077772203</v>
      </c>
    </row>
    <row r="15" spans="1:17" x14ac:dyDescent="0.15">
      <c r="F15" s="28" t="s">
        <v>64</v>
      </c>
      <c r="G15" s="29">
        <f>(236-COUNTBLANK(G5:G8))/236</f>
        <v>1</v>
      </c>
      <c r="I15" s="30"/>
      <c r="J15" s="30"/>
    </row>
    <row r="16" spans="1:17" ht="14" x14ac:dyDescent="0.15">
      <c r="F16" s="28" t="s">
        <v>65</v>
      </c>
      <c r="G16" s="31">
        <f>Q9/E13</f>
        <v>1</v>
      </c>
      <c r="I16" s="32"/>
      <c r="J16" s="32"/>
    </row>
    <row r="17" spans="9:12" x14ac:dyDescent="0.15">
      <c r="I17" s="33"/>
      <c r="J17" s="33"/>
    </row>
    <row r="19" spans="9:12" x14ac:dyDescent="0.15">
      <c r="K19" s="30"/>
      <c r="L19" s="30"/>
    </row>
    <row r="20" spans="9:12" ht="14" x14ac:dyDescent="0.15">
      <c r="K20" s="32"/>
      <c r="L20" s="32"/>
    </row>
    <row r="21" spans="9:12" x14ac:dyDescent="0.15">
      <c r="K21" s="34"/>
      <c r="L21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/>
  <dimension ref="A1:Q23"/>
  <sheetViews>
    <sheetView topLeftCell="C1" zoomScale="90" zoomScaleNormal="90" zoomScalePageLayoutView="90" workbookViewId="0">
      <selection activeCell="M31" sqref="M31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21</v>
      </c>
      <c r="F1" s="3" t="s">
        <v>22</v>
      </c>
    </row>
    <row r="2" spans="1:17" ht="14" thickBot="1" x14ac:dyDescent="0.2">
      <c r="C2" s="4" t="s">
        <v>23</v>
      </c>
    </row>
    <row r="3" spans="1:17" s="2" customFormat="1" ht="25.5" customHeight="1" x14ac:dyDescent="0.15">
      <c r="C3" s="5">
        <f ca="1">NOW()</f>
        <v>42862.369976620372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5" thickBot="1" x14ac:dyDescent="0.2">
      <c r="A4" s="6" t="s">
        <v>24</v>
      </c>
      <c r="B4" s="6" t="s">
        <v>25</v>
      </c>
      <c r="C4" s="7" t="s">
        <v>26</v>
      </c>
      <c r="D4" s="8" t="s">
        <v>27</v>
      </c>
      <c r="E4" s="7" t="s">
        <v>0</v>
      </c>
      <c r="F4" s="7" t="s">
        <v>28</v>
      </c>
      <c r="G4" s="7" t="s">
        <v>1</v>
      </c>
      <c r="H4" s="7" t="s">
        <v>29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">
      <c r="A5" s="37">
        <v>3</v>
      </c>
      <c r="B5" s="38" t="s">
        <v>30</v>
      </c>
      <c r="C5" s="39" t="s">
        <v>13</v>
      </c>
      <c r="D5" s="40"/>
      <c r="E5" s="41">
        <f>SUM(E6:E10)</f>
        <v>6739</v>
      </c>
      <c r="F5" s="42">
        <f t="shared" ref="F5:M5" si="0">SUM(F6:F10)</f>
        <v>3973</v>
      </c>
      <c r="G5" s="42">
        <f t="shared" si="0"/>
        <v>2766</v>
      </c>
      <c r="H5" s="43">
        <f t="shared" ref="H5:H10" si="1">G5/E5</f>
        <v>0.41044665380620271</v>
      </c>
      <c r="I5" s="42">
        <f t="shared" si="0"/>
        <v>75</v>
      </c>
      <c r="J5" s="44">
        <f t="shared" ref="J5:J10" si="2">I5/E5</f>
        <v>1.1129247662857991E-2</v>
      </c>
      <c r="K5" s="42">
        <f t="shared" si="0"/>
        <v>52</v>
      </c>
      <c r="L5" s="45">
        <f t="shared" si="0"/>
        <v>2639</v>
      </c>
      <c r="M5" s="42">
        <f t="shared" si="0"/>
        <v>1643</v>
      </c>
      <c r="N5" s="55">
        <f>M5/$L5</f>
        <v>0.62258431223948463</v>
      </c>
      <c r="O5" s="42">
        <f>SUM(O6:O10)</f>
        <v>996</v>
      </c>
      <c r="P5" s="55">
        <f>O5/$L5</f>
        <v>0.37741568776051537</v>
      </c>
      <c r="Q5" s="35">
        <f t="shared" ref="Q5:Q10" si="3">IF(AND(NOT(ISBLANK($L5)),NOT(ISBLANK($D5))),$E5,0)</f>
        <v>0</v>
      </c>
    </row>
    <row r="6" spans="1:17" s="9" customFormat="1" ht="19" x14ac:dyDescent="0.35">
      <c r="B6" s="10"/>
      <c r="C6" s="46" t="s">
        <v>31</v>
      </c>
      <c r="D6" s="47">
        <v>1</v>
      </c>
      <c r="E6" s="48">
        <f>IMPORT1!H2</f>
        <v>1393</v>
      </c>
      <c r="F6" s="48">
        <f>IMPORT1!I2</f>
        <v>836</v>
      </c>
      <c r="G6" s="48">
        <f>IMPORT1!K2</f>
        <v>557</v>
      </c>
      <c r="H6" s="36">
        <f t="shared" si="1"/>
        <v>0.39985642498205315</v>
      </c>
      <c r="I6" s="48">
        <f>IMPORT1!M2</f>
        <v>20</v>
      </c>
      <c r="J6" s="36">
        <f t="shared" si="2"/>
        <v>1.4357501794687724E-2</v>
      </c>
      <c r="K6" s="48">
        <f>IMPORT1!P2</f>
        <v>12</v>
      </c>
      <c r="L6" s="49">
        <f>IMPORT1!S2</f>
        <v>525</v>
      </c>
      <c r="M6" s="46">
        <f>IMPORT1!Z2</f>
        <v>312</v>
      </c>
      <c r="N6" s="54">
        <f>M6/L6</f>
        <v>0.59428571428571431</v>
      </c>
      <c r="O6" s="46">
        <f>IMPORT1!AG2</f>
        <v>213</v>
      </c>
      <c r="P6" s="54">
        <f>O6/L6</f>
        <v>0.40571428571428569</v>
      </c>
      <c r="Q6" s="9">
        <f t="shared" si="3"/>
        <v>1393</v>
      </c>
    </row>
    <row r="7" spans="1:17" s="9" customFormat="1" ht="19" x14ac:dyDescent="0.35">
      <c r="B7" s="10"/>
      <c r="C7" s="46" t="s">
        <v>32</v>
      </c>
      <c r="D7" s="47">
        <v>2</v>
      </c>
      <c r="E7" s="48">
        <f>IMPORT1!H3</f>
        <v>1607</v>
      </c>
      <c r="F7" s="48">
        <f>IMPORT1!I3</f>
        <v>907</v>
      </c>
      <c r="G7" s="48">
        <f>IMPORT1!K3</f>
        <v>700</v>
      </c>
      <c r="H7" s="36">
        <f t="shared" si="1"/>
        <v>0.43559427504667081</v>
      </c>
      <c r="I7" s="48">
        <f>IMPORT1!M3</f>
        <v>13</v>
      </c>
      <c r="J7" s="36">
        <f t="shared" si="2"/>
        <v>8.0896079651524583E-3</v>
      </c>
      <c r="K7" s="48">
        <f>IMPORT1!P3</f>
        <v>8</v>
      </c>
      <c r="L7" s="49">
        <f>IMPORT1!S3</f>
        <v>679</v>
      </c>
      <c r="M7" s="46">
        <f>IMPORT1!Z3</f>
        <v>446</v>
      </c>
      <c r="N7" s="54">
        <f>M7/L7</f>
        <v>0.65684830633284241</v>
      </c>
      <c r="O7" s="46">
        <f>IMPORT1!AG3</f>
        <v>233</v>
      </c>
      <c r="P7" s="54">
        <f>O7/L7</f>
        <v>0.34315169366715759</v>
      </c>
      <c r="Q7" s="9">
        <f t="shared" si="3"/>
        <v>1607</v>
      </c>
    </row>
    <row r="8" spans="1:17" s="9" customFormat="1" ht="19" x14ac:dyDescent="0.35">
      <c r="B8" s="10"/>
      <c r="C8" s="46" t="s">
        <v>33</v>
      </c>
      <c r="D8" s="47">
        <v>3</v>
      </c>
      <c r="E8" s="48">
        <f>IMPORT1!H4</f>
        <v>1122</v>
      </c>
      <c r="F8" s="48">
        <f>IMPORT1!I4</f>
        <v>596</v>
      </c>
      <c r="G8" s="48">
        <f>IMPORT1!K4</f>
        <v>526</v>
      </c>
      <c r="H8" s="36">
        <f t="shared" si="1"/>
        <v>0.46880570409982175</v>
      </c>
      <c r="I8" s="48">
        <f>IMPORT1!M4</f>
        <v>23</v>
      </c>
      <c r="J8" s="36">
        <f t="shared" si="2"/>
        <v>2.0499108734402853E-2</v>
      </c>
      <c r="K8" s="48">
        <f>IMPORT1!P4</f>
        <v>9</v>
      </c>
      <c r="L8" s="49">
        <f>IMPORT1!S4</f>
        <v>494</v>
      </c>
      <c r="M8" s="46">
        <f>IMPORT1!Z4</f>
        <v>328</v>
      </c>
      <c r="N8" s="54">
        <f>M8/L8</f>
        <v>0.66396761133603244</v>
      </c>
      <c r="O8" s="46">
        <f>IMPORT1!AG4</f>
        <v>166</v>
      </c>
      <c r="P8" s="54">
        <f>O8/L8</f>
        <v>0.33603238866396762</v>
      </c>
      <c r="Q8" s="9">
        <f t="shared" si="3"/>
        <v>1122</v>
      </c>
    </row>
    <row r="9" spans="1:17" s="9" customFormat="1" ht="19" x14ac:dyDescent="0.35">
      <c r="B9" s="10"/>
      <c r="C9" s="46" t="s">
        <v>34</v>
      </c>
      <c r="D9" s="47">
        <v>4</v>
      </c>
      <c r="E9" s="48">
        <f>IMPORT1!H5</f>
        <v>1408</v>
      </c>
      <c r="F9" s="48">
        <f>IMPORT1!I5</f>
        <v>833</v>
      </c>
      <c r="G9" s="48">
        <f>IMPORT1!K5</f>
        <v>575</v>
      </c>
      <c r="H9" s="36">
        <f t="shared" si="1"/>
        <v>0.40838068181818182</v>
      </c>
      <c r="I9" s="48">
        <f>IMPORT1!M5</f>
        <v>9</v>
      </c>
      <c r="J9" s="36">
        <f t="shared" si="2"/>
        <v>6.3920454545454549E-3</v>
      </c>
      <c r="K9" s="48">
        <f>IMPORT1!P5</f>
        <v>10</v>
      </c>
      <c r="L9" s="49">
        <f>IMPORT1!S5</f>
        <v>556</v>
      </c>
      <c r="M9" s="46">
        <f>IMPORT1!Z5</f>
        <v>337</v>
      </c>
      <c r="N9" s="54">
        <f>M9/L9</f>
        <v>0.60611510791366907</v>
      </c>
      <c r="O9" s="46">
        <f>IMPORT1!AG5</f>
        <v>219</v>
      </c>
      <c r="P9" s="54">
        <f>O9/L9</f>
        <v>0.39388489208633093</v>
      </c>
      <c r="Q9" s="9">
        <f t="shared" si="3"/>
        <v>1408</v>
      </c>
    </row>
    <row r="10" spans="1:17" s="9" customFormat="1" ht="20" thickBot="1" x14ac:dyDescent="0.4">
      <c r="B10" s="10"/>
      <c r="C10" s="50" t="s">
        <v>35</v>
      </c>
      <c r="D10" s="51">
        <v>5</v>
      </c>
      <c r="E10" s="52">
        <f>IMPORT1!H6</f>
        <v>1209</v>
      </c>
      <c r="F10" s="52">
        <f>IMPORT1!I6</f>
        <v>801</v>
      </c>
      <c r="G10" s="52">
        <f>IMPORT1!K6</f>
        <v>408</v>
      </c>
      <c r="H10" s="56">
        <f t="shared" si="1"/>
        <v>0.33746898263027297</v>
      </c>
      <c r="I10" s="52">
        <f>IMPORT1!M6</f>
        <v>10</v>
      </c>
      <c r="J10" s="56">
        <f t="shared" si="2"/>
        <v>8.271298593879239E-3</v>
      </c>
      <c r="K10" s="52">
        <f>IMPORT1!P6</f>
        <v>13</v>
      </c>
      <c r="L10" s="53">
        <f>IMPORT1!S6</f>
        <v>385</v>
      </c>
      <c r="M10" s="50">
        <f>IMPORT1!Z6</f>
        <v>220</v>
      </c>
      <c r="N10" s="57">
        <f>M10/L10</f>
        <v>0.5714285714285714</v>
      </c>
      <c r="O10" s="50">
        <f>IMPORT1!AG6</f>
        <v>165</v>
      </c>
      <c r="P10" s="57">
        <f>O10/L10</f>
        <v>0.42857142857142855</v>
      </c>
      <c r="Q10" s="9">
        <f t="shared" si="3"/>
        <v>1209</v>
      </c>
    </row>
    <row r="11" spans="1:17" ht="14" thickBot="1" x14ac:dyDescent="0.2"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>
        <f>SUM(Q5:Q10)</f>
        <v>6739</v>
      </c>
    </row>
    <row r="12" spans="1:17" ht="14" thickBot="1" x14ac:dyDescent="0.2"/>
    <row r="13" spans="1:17" s="2" customFormat="1" x14ac:dyDescent="0.15">
      <c r="M13" s="13" t="str">
        <f>M3</f>
        <v>Emmanuel</v>
      </c>
      <c r="N13" s="14" t="str">
        <f>N3</f>
        <v>MACRON</v>
      </c>
      <c r="O13" s="13" t="str">
        <f>O3</f>
        <v>Marine</v>
      </c>
      <c r="P13" s="14" t="str">
        <f>P3</f>
        <v>LE PEN</v>
      </c>
    </row>
    <row r="14" spans="1:17" s="18" customFormat="1" ht="25" thickBot="1" x14ac:dyDescent="0.2">
      <c r="C14" s="15" t="s">
        <v>61</v>
      </c>
      <c r="D14" s="8" t="s">
        <v>62</v>
      </c>
      <c r="E14" s="15" t="s">
        <v>0</v>
      </c>
      <c r="F14" s="15" t="s">
        <v>63</v>
      </c>
      <c r="G14" s="15" t="s">
        <v>1</v>
      </c>
      <c r="H14" s="15" t="s">
        <v>29</v>
      </c>
      <c r="I14" s="15" t="s">
        <v>2</v>
      </c>
      <c r="J14" s="15" t="s">
        <v>20</v>
      </c>
      <c r="K14" s="15" t="s">
        <v>3</v>
      </c>
      <c r="L14" s="15" t="s">
        <v>4</v>
      </c>
      <c r="M14" s="16" t="s">
        <v>5</v>
      </c>
      <c r="N14" s="17" t="s">
        <v>6</v>
      </c>
      <c r="O14" s="16" t="s">
        <v>5</v>
      </c>
      <c r="P14" s="17" t="s">
        <v>6</v>
      </c>
    </row>
    <row r="15" spans="1:17" s="27" customFormat="1" ht="25.5" customHeight="1" thickBot="1" x14ac:dyDescent="0.2">
      <c r="C15" s="19" t="s">
        <v>97</v>
      </c>
      <c r="D15" s="20">
        <f>COUNTA(D5:D10)</f>
        <v>5</v>
      </c>
      <c r="E15" s="20">
        <f t="shared" ref="E15:P15" si="4">E5</f>
        <v>6739</v>
      </c>
      <c r="F15" s="20">
        <f t="shared" si="4"/>
        <v>3973</v>
      </c>
      <c r="G15" s="20">
        <f t="shared" si="4"/>
        <v>2766</v>
      </c>
      <c r="H15" s="21">
        <f t="shared" si="4"/>
        <v>0.41044665380620271</v>
      </c>
      <c r="I15" s="22">
        <f t="shared" si="4"/>
        <v>75</v>
      </c>
      <c r="J15" s="21">
        <f t="shared" si="4"/>
        <v>1.1129247662857991E-2</v>
      </c>
      <c r="K15" s="20">
        <f t="shared" si="4"/>
        <v>52</v>
      </c>
      <c r="L15" s="20">
        <f t="shared" si="4"/>
        <v>2639</v>
      </c>
      <c r="M15" s="23">
        <f t="shared" si="4"/>
        <v>1643</v>
      </c>
      <c r="N15" s="24">
        <f t="shared" si="4"/>
        <v>0.62258431223948463</v>
      </c>
      <c r="O15" s="25">
        <f t="shared" si="4"/>
        <v>996</v>
      </c>
      <c r="P15" s="26">
        <f t="shared" si="4"/>
        <v>0.37741568776051537</v>
      </c>
    </row>
    <row r="17" spans="6:12" x14ac:dyDescent="0.15">
      <c r="F17" s="28" t="s">
        <v>64</v>
      </c>
      <c r="G17" s="29">
        <f>(236-COUNTBLANK(G5:G10))/236</f>
        <v>1</v>
      </c>
      <c r="I17" s="30"/>
      <c r="J17" s="30"/>
    </row>
    <row r="18" spans="6:12" ht="14" x14ac:dyDescent="0.15">
      <c r="F18" s="28" t="s">
        <v>65</v>
      </c>
      <c r="G18" s="31">
        <f>Q11/E15</f>
        <v>1</v>
      </c>
      <c r="I18" s="32"/>
      <c r="J18" s="32"/>
    </row>
    <row r="19" spans="6:12" x14ac:dyDescent="0.15">
      <c r="I19" s="33"/>
      <c r="J19" s="33"/>
    </row>
    <row r="21" spans="6:12" x14ac:dyDescent="0.15">
      <c r="K21" s="30"/>
      <c r="L21" s="30"/>
    </row>
    <row r="22" spans="6:12" ht="14" x14ac:dyDescent="0.15">
      <c r="K22" s="32"/>
      <c r="L22" s="32"/>
    </row>
    <row r="23" spans="6:12" x14ac:dyDescent="0.15">
      <c r="K23" s="34"/>
      <c r="L23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opLeftCell="H1" zoomScale="90" zoomScaleNormal="90" zoomScalePageLayoutView="90" workbookViewId="0">
      <selection activeCell="H1" sqref="A1:AI9"/>
    </sheetView>
  </sheetViews>
  <sheetFormatPr baseColWidth="10" defaultRowHeight="13" x14ac:dyDescent="0.15"/>
  <sheetData>
    <row r="1" spans="1:35" x14ac:dyDescent="0.1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0</v>
      </c>
      <c r="I1" t="s">
        <v>73</v>
      </c>
      <c r="J1" t="s">
        <v>74</v>
      </c>
      <c r="K1" t="s">
        <v>1</v>
      </c>
      <c r="L1" t="s">
        <v>75</v>
      </c>
      <c r="M1" t="s">
        <v>2</v>
      </c>
      <c r="N1" t="s">
        <v>76</v>
      </c>
      <c r="O1" t="s">
        <v>77</v>
      </c>
      <c r="P1" t="s">
        <v>3</v>
      </c>
      <c r="Q1" t="s">
        <v>78</v>
      </c>
      <c r="R1" t="s">
        <v>79</v>
      </c>
      <c r="S1" t="s">
        <v>4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5</v>
      </c>
      <c r="AA1" t="s">
        <v>86</v>
      </c>
      <c r="AB1" t="s">
        <v>6</v>
      </c>
    </row>
    <row r="2" spans="1:35" x14ac:dyDescent="0.15">
      <c r="A2" t="s">
        <v>87</v>
      </c>
      <c r="B2" t="s">
        <v>88</v>
      </c>
      <c r="C2">
        <v>3</v>
      </c>
      <c r="D2" t="s">
        <v>89</v>
      </c>
      <c r="E2">
        <v>24</v>
      </c>
      <c r="F2" t="s">
        <v>93</v>
      </c>
      <c r="G2">
        <v>1</v>
      </c>
      <c r="H2">
        <v>356</v>
      </c>
      <c r="I2">
        <v>222</v>
      </c>
      <c r="J2">
        <v>62.36</v>
      </c>
      <c r="K2">
        <v>134</v>
      </c>
      <c r="L2">
        <v>37.64</v>
      </c>
      <c r="M2">
        <v>2</v>
      </c>
      <c r="N2">
        <v>0.56000000000000005</v>
      </c>
      <c r="O2">
        <v>1.49</v>
      </c>
      <c r="P2">
        <v>0</v>
      </c>
      <c r="Q2">
        <v>0</v>
      </c>
      <c r="R2">
        <v>0</v>
      </c>
      <c r="S2">
        <v>132</v>
      </c>
      <c r="T2">
        <v>37.08</v>
      </c>
      <c r="U2">
        <v>98.51</v>
      </c>
      <c r="V2">
        <v>1</v>
      </c>
      <c r="W2" t="s">
        <v>91</v>
      </c>
      <c r="X2" t="s">
        <v>7</v>
      </c>
      <c r="Y2" t="s">
        <v>8</v>
      </c>
      <c r="Z2">
        <v>99</v>
      </c>
      <c r="AA2">
        <v>27.81</v>
      </c>
      <c r="AB2">
        <v>75</v>
      </c>
      <c r="AC2">
        <v>2</v>
      </c>
      <c r="AD2" t="s">
        <v>92</v>
      </c>
      <c r="AE2" t="s">
        <v>9</v>
      </c>
      <c r="AF2" t="s">
        <v>10</v>
      </c>
      <c r="AG2">
        <v>33</v>
      </c>
      <c r="AH2">
        <v>9.27</v>
      </c>
      <c r="AI2">
        <v>25</v>
      </c>
    </row>
    <row r="3" spans="1:35" x14ac:dyDescent="0.15">
      <c r="A3" t="s">
        <v>87</v>
      </c>
      <c r="B3" t="s">
        <v>88</v>
      </c>
      <c r="C3">
        <v>3</v>
      </c>
      <c r="D3" t="s">
        <v>89</v>
      </c>
      <c r="E3">
        <v>24</v>
      </c>
      <c r="F3" t="s">
        <v>93</v>
      </c>
      <c r="G3">
        <v>2</v>
      </c>
      <c r="H3">
        <v>727</v>
      </c>
      <c r="I3">
        <v>443</v>
      </c>
      <c r="J3">
        <v>60.94</v>
      </c>
      <c r="K3">
        <v>284</v>
      </c>
      <c r="L3">
        <v>39.06</v>
      </c>
      <c r="M3">
        <v>6</v>
      </c>
      <c r="N3">
        <v>0.83</v>
      </c>
      <c r="O3">
        <v>2.11</v>
      </c>
      <c r="P3">
        <v>7</v>
      </c>
      <c r="Q3">
        <v>0.96</v>
      </c>
      <c r="R3">
        <v>2.46</v>
      </c>
      <c r="S3">
        <v>271</v>
      </c>
      <c r="T3">
        <v>37.28</v>
      </c>
      <c r="U3">
        <v>95.42</v>
      </c>
      <c r="V3">
        <v>1</v>
      </c>
      <c r="W3" t="s">
        <v>91</v>
      </c>
      <c r="X3" t="s">
        <v>7</v>
      </c>
      <c r="Y3" t="s">
        <v>8</v>
      </c>
      <c r="Z3">
        <v>218</v>
      </c>
      <c r="AA3">
        <v>29.99</v>
      </c>
      <c r="AB3">
        <v>80.44</v>
      </c>
      <c r="AC3">
        <v>2</v>
      </c>
      <c r="AD3" t="s">
        <v>92</v>
      </c>
      <c r="AE3" t="s">
        <v>9</v>
      </c>
      <c r="AF3" t="s">
        <v>10</v>
      </c>
      <c r="AG3">
        <v>53</v>
      </c>
      <c r="AH3">
        <v>7.29</v>
      </c>
      <c r="AI3">
        <v>19.559999999999999</v>
      </c>
    </row>
    <row r="4" spans="1:35" x14ac:dyDescent="0.15">
      <c r="A4" t="s">
        <v>87</v>
      </c>
      <c r="B4" t="s">
        <v>88</v>
      </c>
      <c r="C4">
        <v>3</v>
      </c>
      <c r="D4" t="s">
        <v>89</v>
      </c>
      <c r="E4">
        <v>24</v>
      </c>
      <c r="F4" t="s">
        <v>93</v>
      </c>
      <c r="G4">
        <v>3</v>
      </c>
      <c r="H4">
        <v>1531</v>
      </c>
      <c r="I4">
        <v>915</v>
      </c>
      <c r="J4">
        <v>59.76</v>
      </c>
      <c r="K4">
        <v>616</v>
      </c>
      <c r="L4">
        <v>40.24</v>
      </c>
      <c r="M4">
        <v>18</v>
      </c>
      <c r="N4">
        <v>1.18</v>
      </c>
      <c r="O4">
        <v>2.92</v>
      </c>
      <c r="P4">
        <v>17</v>
      </c>
      <c r="Q4">
        <v>1.1100000000000001</v>
      </c>
      <c r="R4">
        <v>2.76</v>
      </c>
      <c r="S4">
        <v>581</v>
      </c>
      <c r="T4">
        <v>37.950000000000003</v>
      </c>
      <c r="U4">
        <v>94.32</v>
      </c>
      <c r="V4">
        <v>1</v>
      </c>
      <c r="W4" t="s">
        <v>91</v>
      </c>
      <c r="X4" t="s">
        <v>7</v>
      </c>
      <c r="Y4" t="s">
        <v>8</v>
      </c>
      <c r="Z4">
        <v>452</v>
      </c>
      <c r="AA4">
        <v>29.52</v>
      </c>
      <c r="AB4">
        <v>77.8</v>
      </c>
      <c r="AC4">
        <v>2</v>
      </c>
      <c r="AD4" t="s">
        <v>92</v>
      </c>
      <c r="AE4" t="s">
        <v>9</v>
      </c>
      <c r="AF4" t="s">
        <v>10</v>
      </c>
      <c r="AG4">
        <v>129</v>
      </c>
      <c r="AH4">
        <v>8.43</v>
      </c>
      <c r="AI4">
        <v>22.2</v>
      </c>
    </row>
    <row r="5" spans="1:35" x14ac:dyDescent="0.15">
      <c r="A5" t="s">
        <v>87</v>
      </c>
      <c r="B5" t="s">
        <v>88</v>
      </c>
      <c r="C5">
        <v>3</v>
      </c>
      <c r="D5" t="s">
        <v>89</v>
      </c>
      <c r="E5">
        <v>24</v>
      </c>
      <c r="F5" t="s">
        <v>93</v>
      </c>
      <c r="G5">
        <v>4</v>
      </c>
      <c r="H5">
        <v>799</v>
      </c>
      <c r="I5">
        <v>541</v>
      </c>
      <c r="J5">
        <v>67.709999999999994</v>
      </c>
      <c r="K5">
        <v>258</v>
      </c>
      <c r="L5">
        <v>32.29</v>
      </c>
      <c r="M5">
        <v>7</v>
      </c>
      <c r="N5">
        <v>0.88</v>
      </c>
      <c r="O5">
        <v>2.71</v>
      </c>
      <c r="P5">
        <v>10</v>
      </c>
      <c r="Q5">
        <v>1.25</v>
      </c>
      <c r="R5">
        <v>3.88</v>
      </c>
      <c r="S5">
        <v>241</v>
      </c>
      <c r="T5">
        <v>30.16</v>
      </c>
      <c r="U5">
        <v>93.41</v>
      </c>
      <c r="V5">
        <v>1</v>
      </c>
      <c r="W5" t="s">
        <v>91</v>
      </c>
      <c r="X5" t="s">
        <v>7</v>
      </c>
      <c r="Y5" t="s">
        <v>8</v>
      </c>
      <c r="Z5">
        <v>179</v>
      </c>
      <c r="AA5">
        <v>22.4</v>
      </c>
      <c r="AB5">
        <v>74.27</v>
      </c>
      <c r="AC5">
        <v>2</v>
      </c>
      <c r="AD5" t="s">
        <v>92</v>
      </c>
      <c r="AE5" t="s">
        <v>9</v>
      </c>
      <c r="AF5" t="s">
        <v>10</v>
      </c>
      <c r="AG5">
        <v>62</v>
      </c>
      <c r="AH5">
        <v>7.76</v>
      </c>
      <c r="AI5">
        <v>25.73</v>
      </c>
    </row>
    <row r="6" spans="1:35" x14ac:dyDescent="0.15">
      <c r="A6" t="s">
        <v>87</v>
      </c>
      <c r="B6" t="s">
        <v>88</v>
      </c>
      <c r="C6">
        <v>3</v>
      </c>
      <c r="D6" t="s">
        <v>89</v>
      </c>
      <c r="E6">
        <v>24</v>
      </c>
      <c r="F6" t="s">
        <v>93</v>
      </c>
      <c r="G6">
        <v>5</v>
      </c>
      <c r="H6">
        <v>415</v>
      </c>
      <c r="I6">
        <v>234</v>
      </c>
      <c r="J6">
        <v>56.39</v>
      </c>
      <c r="K6">
        <v>181</v>
      </c>
      <c r="L6">
        <v>43.61</v>
      </c>
      <c r="M6">
        <v>7</v>
      </c>
      <c r="N6">
        <v>1.69</v>
      </c>
      <c r="O6">
        <v>3.87</v>
      </c>
      <c r="P6">
        <v>10</v>
      </c>
      <c r="Q6">
        <v>2.41</v>
      </c>
      <c r="R6">
        <v>5.52</v>
      </c>
      <c r="S6">
        <v>164</v>
      </c>
      <c r="T6">
        <v>39.520000000000003</v>
      </c>
      <c r="U6">
        <v>90.61</v>
      </c>
      <c r="V6">
        <v>1</v>
      </c>
      <c r="W6" t="s">
        <v>91</v>
      </c>
      <c r="X6" t="s">
        <v>7</v>
      </c>
      <c r="Y6" t="s">
        <v>8</v>
      </c>
      <c r="Z6">
        <v>130</v>
      </c>
      <c r="AA6">
        <v>31.33</v>
      </c>
      <c r="AB6">
        <v>79.27</v>
      </c>
      <c r="AC6">
        <v>2</v>
      </c>
      <c r="AD6" t="s">
        <v>92</v>
      </c>
      <c r="AE6" t="s">
        <v>9</v>
      </c>
      <c r="AF6" t="s">
        <v>10</v>
      </c>
      <c r="AG6">
        <v>34</v>
      </c>
      <c r="AH6">
        <v>8.19</v>
      </c>
      <c r="AI6">
        <v>20.73</v>
      </c>
    </row>
    <row r="7" spans="1:35" x14ac:dyDescent="0.15">
      <c r="A7" t="s">
        <v>87</v>
      </c>
      <c r="B7" t="s">
        <v>88</v>
      </c>
      <c r="C7">
        <v>3</v>
      </c>
      <c r="D7" t="s">
        <v>89</v>
      </c>
      <c r="E7">
        <v>24</v>
      </c>
      <c r="F7" t="s">
        <v>93</v>
      </c>
      <c r="G7">
        <v>6</v>
      </c>
      <c r="H7">
        <v>460</v>
      </c>
      <c r="I7">
        <v>264</v>
      </c>
      <c r="J7">
        <v>57.39</v>
      </c>
      <c r="K7">
        <v>196</v>
      </c>
      <c r="L7">
        <v>42.61</v>
      </c>
      <c r="M7">
        <v>1</v>
      </c>
      <c r="N7">
        <v>0.22</v>
      </c>
      <c r="O7">
        <v>0.51</v>
      </c>
      <c r="P7">
        <v>6</v>
      </c>
      <c r="Q7">
        <v>1.3</v>
      </c>
      <c r="R7">
        <v>3.06</v>
      </c>
      <c r="S7">
        <v>189</v>
      </c>
      <c r="T7">
        <v>41.09</v>
      </c>
      <c r="U7">
        <v>96.43</v>
      </c>
      <c r="V7">
        <v>1</v>
      </c>
      <c r="W7" t="s">
        <v>91</v>
      </c>
      <c r="X7" t="s">
        <v>7</v>
      </c>
      <c r="Y7" t="s">
        <v>8</v>
      </c>
      <c r="Z7">
        <v>120</v>
      </c>
      <c r="AA7">
        <v>26.09</v>
      </c>
      <c r="AB7">
        <v>63.49</v>
      </c>
      <c r="AC7">
        <v>2</v>
      </c>
      <c r="AD7" t="s">
        <v>92</v>
      </c>
      <c r="AE7" t="s">
        <v>9</v>
      </c>
      <c r="AF7" t="s">
        <v>10</v>
      </c>
      <c r="AG7">
        <v>69</v>
      </c>
      <c r="AH7">
        <v>15</v>
      </c>
      <c r="AI7">
        <v>36.51</v>
      </c>
    </row>
    <row r="8" spans="1:35" x14ac:dyDescent="0.15">
      <c r="A8" t="s">
        <v>87</v>
      </c>
      <c r="B8" t="s">
        <v>88</v>
      </c>
      <c r="C8">
        <v>3</v>
      </c>
      <c r="D8" t="s">
        <v>89</v>
      </c>
      <c r="E8">
        <v>24</v>
      </c>
      <c r="F8" t="s">
        <v>93</v>
      </c>
      <c r="G8">
        <v>7</v>
      </c>
      <c r="H8">
        <v>500</v>
      </c>
      <c r="I8">
        <v>299</v>
      </c>
      <c r="J8">
        <v>59.8</v>
      </c>
      <c r="K8">
        <v>201</v>
      </c>
      <c r="L8">
        <v>40.200000000000003</v>
      </c>
      <c r="M8">
        <v>8</v>
      </c>
      <c r="N8">
        <v>1.6</v>
      </c>
      <c r="O8">
        <v>3.98</v>
      </c>
      <c r="P8">
        <v>5</v>
      </c>
      <c r="Q8">
        <v>1</v>
      </c>
      <c r="R8">
        <v>2.4900000000000002</v>
      </c>
      <c r="S8">
        <v>188</v>
      </c>
      <c r="T8">
        <v>37.6</v>
      </c>
      <c r="U8">
        <v>93.53</v>
      </c>
      <c r="V8">
        <v>1</v>
      </c>
      <c r="W8" t="s">
        <v>91</v>
      </c>
      <c r="X8" t="s">
        <v>7</v>
      </c>
      <c r="Y8" t="s">
        <v>8</v>
      </c>
      <c r="Z8">
        <v>142</v>
      </c>
      <c r="AA8">
        <v>28.4</v>
      </c>
      <c r="AB8">
        <v>75.53</v>
      </c>
      <c r="AC8">
        <v>2</v>
      </c>
      <c r="AD8" t="s">
        <v>92</v>
      </c>
      <c r="AE8" t="s">
        <v>9</v>
      </c>
      <c r="AF8" t="s">
        <v>10</v>
      </c>
      <c r="AG8">
        <v>46</v>
      </c>
      <c r="AH8">
        <v>9.1999999999999993</v>
      </c>
      <c r="AI8">
        <v>24.47</v>
      </c>
    </row>
    <row r="9" spans="1:35" x14ac:dyDescent="0.15">
      <c r="A9" t="s">
        <v>87</v>
      </c>
      <c r="B9" t="s">
        <v>88</v>
      </c>
      <c r="C9">
        <v>3</v>
      </c>
      <c r="D9" t="s">
        <v>89</v>
      </c>
      <c r="E9">
        <v>24</v>
      </c>
      <c r="F9" t="s">
        <v>93</v>
      </c>
      <c r="G9">
        <v>8</v>
      </c>
      <c r="H9">
        <v>348</v>
      </c>
      <c r="I9">
        <v>201</v>
      </c>
      <c r="J9">
        <v>57.76</v>
      </c>
      <c r="K9">
        <v>147</v>
      </c>
      <c r="L9">
        <v>42.24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147</v>
      </c>
      <c r="T9">
        <v>42.24</v>
      </c>
      <c r="U9">
        <v>100</v>
      </c>
      <c r="V9">
        <v>1</v>
      </c>
      <c r="W9" t="s">
        <v>91</v>
      </c>
      <c r="X9" t="s">
        <v>7</v>
      </c>
      <c r="Y9" t="s">
        <v>8</v>
      </c>
      <c r="Z9">
        <v>120</v>
      </c>
      <c r="AA9">
        <v>34.479999999999997</v>
      </c>
      <c r="AB9">
        <v>81.63</v>
      </c>
      <c r="AC9">
        <v>2</v>
      </c>
      <c r="AD9" t="s">
        <v>92</v>
      </c>
      <c r="AE9" t="s">
        <v>9</v>
      </c>
      <c r="AF9" t="s">
        <v>10</v>
      </c>
      <c r="AG9">
        <v>27</v>
      </c>
      <c r="AH9">
        <v>7.76</v>
      </c>
      <c r="AI9">
        <v>18.37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/>
  <dimension ref="A1:Q26"/>
  <sheetViews>
    <sheetView topLeftCell="C1" zoomScale="90" zoomScaleNormal="90" zoomScalePageLayoutView="90" workbookViewId="0">
      <selection activeCell="N27" sqref="N27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21</v>
      </c>
      <c r="F1" s="3" t="s">
        <v>22</v>
      </c>
    </row>
    <row r="2" spans="1:17" ht="14" thickBot="1" x14ac:dyDescent="0.2">
      <c r="C2" s="4" t="s">
        <v>23</v>
      </c>
    </row>
    <row r="3" spans="1:17" s="2" customFormat="1" ht="25.5" customHeight="1" x14ac:dyDescent="0.15">
      <c r="C3" s="5">
        <f ca="1">NOW()</f>
        <v>42862.369976620372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5" thickBot="1" x14ac:dyDescent="0.2">
      <c r="A4" s="6" t="s">
        <v>24</v>
      </c>
      <c r="B4" s="6" t="s">
        <v>25</v>
      </c>
      <c r="C4" s="7" t="s">
        <v>26</v>
      </c>
      <c r="D4" s="8" t="s">
        <v>27</v>
      </c>
      <c r="E4" s="7" t="s">
        <v>0</v>
      </c>
      <c r="F4" s="7" t="s">
        <v>28</v>
      </c>
      <c r="G4" s="7" t="s">
        <v>1</v>
      </c>
      <c r="H4" s="7" t="s">
        <v>29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">
      <c r="A5" s="37">
        <v>3</v>
      </c>
      <c r="B5" s="38" t="s">
        <v>30</v>
      </c>
      <c r="C5" s="39" t="s">
        <v>14</v>
      </c>
      <c r="D5" s="40"/>
      <c r="E5" s="42">
        <f>SUM(E6:E13)</f>
        <v>5136</v>
      </c>
      <c r="F5" s="42">
        <f>SUM(F6:F13)</f>
        <v>3119</v>
      </c>
      <c r="G5" s="42">
        <f>SUM(G6:G13)</f>
        <v>2017</v>
      </c>
      <c r="H5" s="43">
        <f t="shared" ref="H5:H13" si="0">G5/E5</f>
        <v>0.39271806853582553</v>
      </c>
      <c r="I5" s="42">
        <f>SUM(I6:I13)</f>
        <v>49</v>
      </c>
      <c r="J5" s="44">
        <f t="shared" ref="J5:J13" si="1">I5/E5</f>
        <v>9.5404984423676006E-3</v>
      </c>
      <c r="K5" s="42">
        <f>SUM(K6:K13)</f>
        <v>55</v>
      </c>
      <c r="L5" s="45">
        <f>SUM(L6:L13)</f>
        <v>1913</v>
      </c>
      <c r="M5" s="39">
        <f>SUM(M6:M13)</f>
        <v>1460</v>
      </c>
      <c r="N5" s="55">
        <f>M5/$L5</f>
        <v>0.76319916361735496</v>
      </c>
      <c r="O5" s="39">
        <f>SUM(O6:O13)</f>
        <v>453</v>
      </c>
      <c r="P5" s="55">
        <f>O5/$L5</f>
        <v>0.23680083638264507</v>
      </c>
      <c r="Q5" s="35">
        <f t="shared" ref="Q5:Q13" si="2">IF(AND(NOT(ISBLANK($L5)),NOT(ISBLANK($D5))),$E5,0)</f>
        <v>0</v>
      </c>
    </row>
    <row r="6" spans="1:17" s="9" customFormat="1" ht="19" x14ac:dyDescent="0.35">
      <c r="B6" s="10"/>
      <c r="C6" s="46" t="s">
        <v>36</v>
      </c>
      <c r="D6" s="47">
        <v>1</v>
      </c>
      <c r="E6" s="48">
        <f>IMPORT2!H2</f>
        <v>356</v>
      </c>
      <c r="F6" s="48">
        <f>IMPORT2!I2</f>
        <v>222</v>
      </c>
      <c r="G6" s="48">
        <f>IMPORT2!K2</f>
        <v>134</v>
      </c>
      <c r="H6" s="36">
        <f t="shared" si="0"/>
        <v>0.37640449438202245</v>
      </c>
      <c r="I6" s="48">
        <f>IMPORT2!M2</f>
        <v>2</v>
      </c>
      <c r="J6" s="36">
        <f t="shared" si="1"/>
        <v>5.6179775280898875E-3</v>
      </c>
      <c r="K6" s="48">
        <f>IMPORT2!P2</f>
        <v>0</v>
      </c>
      <c r="L6" s="49">
        <f>IMPORT2!S2</f>
        <v>132</v>
      </c>
      <c r="M6" s="46">
        <f>IMPORT2!Z2</f>
        <v>99</v>
      </c>
      <c r="N6" s="54">
        <f>M6/L6</f>
        <v>0.75</v>
      </c>
      <c r="O6" s="46">
        <f>IMPORT2!AG2</f>
        <v>33</v>
      </c>
      <c r="P6" s="54">
        <f>O6/L6</f>
        <v>0.25</v>
      </c>
      <c r="Q6" s="9">
        <f t="shared" si="2"/>
        <v>356</v>
      </c>
    </row>
    <row r="7" spans="1:17" s="9" customFormat="1" ht="19" x14ac:dyDescent="0.35">
      <c r="B7" s="10"/>
      <c r="C7" s="46" t="s">
        <v>37</v>
      </c>
      <c r="D7" s="47">
        <v>2</v>
      </c>
      <c r="E7" s="48">
        <f>IMPORT2!H3</f>
        <v>727</v>
      </c>
      <c r="F7" s="48">
        <f>IMPORT2!I3</f>
        <v>443</v>
      </c>
      <c r="G7" s="48">
        <f>IMPORT2!K3</f>
        <v>284</v>
      </c>
      <c r="H7" s="36">
        <f t="shared" si="0"/>
        <v>0.39064649243466298</v>
      </c>
      <c r="I7" s="48">
        <f>IMPORT2!M3</f>
        <v>6</v>
      </c>
      <c r="J7" s="36">
        <f t="shared" si="1"/>
        <v>8.253094910591471E-3</v>
      </c>
      <c r="K7" s="48">
        <f>IMPORT2!P3</f>
        <v>7</v>
      </c>
      <c r="L7" s="49">
        <f>IMPORT2!S3</f>
        <v>271</v>
      </c>
      <c r="M7" s="46">
        <f>IMPORT2!Z3</f>
        <v>218</v>
      </c>
      <c r="N7" s="54">
        <f t="shared" ref="N7:N13" si="3">M7/L7</f>
        <v>0.80442804428044279</v>
      </c>
      <c r="O7" s="46">
        <f>IMPORT2!AG3</f>
        <v>53</v>
      </c>
      <c r="P7" s="54">
        <f t="shared" ref="P7:P13" si="4">O7/L7</f>
        <v>0.19557195571955718</v>
      </c>
      <c r="Q7" s="9">
        <f t="shared" si="2"/>
        <v>727</v>
      </c>
    </row>
    <row r="8" spans="1:17" s="9" customFormat="1" ht="19" x14ac:dyDescent="0.35">
      <c r="B8" s="10"/>
      <c r="C8" s="46" t="s">
        <v>38</v>
      </c>
      <c r="D8" s="47">
        <v>3</v>
      </c>
      <c r="E8" s="48">
        <f>IMPORT2!H4</f>
        <v>1531</v>
      </c>
      <c r="F8" s="48">
        <f>IMPORT2!I4</f>
        <v>915</v>
      </c>
      <c r="G8" s="48">
        <f>IMPORT2!K4</f>
        <v>616</v>
      </c>
      <c r="H8" s="36">
        <f t="shared" si="0"/>
        <v>0.40235140431090788</v>
      </c>
      <c r="I8" s="48">
        <f>IMPORT2!M4</f>
        <v>18</v>
      </c>
      <c r="J8" s="36">
        <f t="shared" si="1"/>
        <v>1.1757021554539516E-2</v>
      </c>
      <c r="K8" s="48">
        <f>IMPORT2!P4</f>
        <v>17</v>
      </c>
      <c r="L8" s="49">
        <f>IMPORT2!S4</f>
        <v>581</v>
      </c>
      <c r="M8" s="46">
        <f>IMPORT2!Z4</f>
        <v>452</v>
      </c>
      <c r="N8" s="54">
        <f t="shared" si="3"/>
        <v>0.7779690189328744</v>
      </c>
      <c r="O8" s="46">
        <f>IMPORT2!AG4</f>
        <v>129</v>
      </c>
      <c r="P8" s="54">
        <f t="shared" si="4"/>
        <v>0.22203098106712565</v>
      </c>
      <c r="Q8" s="9">
        <f t="shared" si="2"/>
        <v>1531</v>
      </c>
    </row>
    <row r="9" spans="1:17" s="9" customFormat="1" ht="19" x14ac:dyDescent="0.35">
      <c r="B9" s="10"/>
      <c r="C9" s="46" t="s">
        <v>39</v>
      </c>
      <c r="D9" s="47">
        <v>4</v>
      </c>
      <c r="E9" s="48">
        <f>IMPORT2!H5</f>
        <v>799</v>
      </c>
      <c r="F9" s="48">
        <f>IMPORT2!I5</f>
        <v>541</v>
      </c>
      <c r="G9" s="48">
        <f>IMPORT2!K5</f>
        <v>258</v>
      </c>
      <c r="H9" s="36">
        <f t="shared" si="0"/>
        <v>0.32290362953692114</v>
      </c>
      <c r="I9" s="48">
        <f>IMPORT2!M5</f>
        <v>7</v>
      </c>
      <c r="J9" s="36">
        <f t="shared" si="1"/>
        <v>8.7609511889862324E-3</v>
      </c>
      <c r="K9" s="48">
        <f>IMPORT2!P5</f>
        <v>10</v>
      </c>
      <c r="L9" s="49">
        <f>IMPORT2!S5</f>
        <v>241</v>
      </c>
      <c r="M9" s="46">
        <f>IMPORT2!Z5</f>
        <v>179</v>
      </c>
      <c r="N9" s="54">
        <f t="shared" si="3"/>
        <v>0.74273858921161828</v>
      </c>
      <c r="O9" s="46">
        <f>IMPORT2!AG5</f>
        <v>62</v>
      </c>
      <c r="P9" s="54">
        <f t="shared" si="4"/>
        <v>0.25726141078838172</v>
      </c>
      <c r="Q9" s="9">
        <f t="shared" si="2"/>
        <v>799</v>
      </c>
    </row>
    <row r="10" spans="1:17" s="9" customFormat="1" ht="19" x14ac:dyDescent="0.35">
      <c r="B10" s="10"/>
      <c r="C10" s="46" t="s">
        <v>40</v>
      </c>
      <c r="D10" s="47">
        <v>5</v>
      </c>
      <c r="E10" s="48">
        <f>IMPORT2!H6</f>
        <v>415</v>
      </c>
      <c r="F10" s="48">
        <f>IMPORT2!I6</f>
        <v>234</v>
      </c>
      <c r="G10" s="48">
        <f>IMPORT2!K6</f>
        <v>181</v>
      </c>
      <c r="H10" s="36">
        <f t="shared" si="0"/>
        <v>0.43614457831325304</v>
      </c>
      <c r="I10" s="48">
        <f>IMPORT2!M6</f>
        <v>7</v>
      </c>
      <c r="J10" s="36">
        <f t="shared" si="1"/>
        <v>1.6867469879518072E-2</v>
      </c>
      <c r="K10" s="48">
        <f>IMPORT2!P6</f>
        <v>10</v>
      </c>
      <c r="L10" s="49">
        <f>IMPORT2!S6</f>
        <v>164</v>
      </c>
      <c r="M10" s="46">
        <f>IMPORT2!Z6</f>
        <v>130</v>
      </c>
      <c r="N10" s="54">
        <f t="shared" si="3"/>
        <v>0.79268292682926833</v>
      </c>
      <c r="O10" s="46">
        <f>IMPORT2!AG6</f>
        <v>34</v>
      </c>
      <c r="P10" s="54">
        <f t="shared" si="4"/>
        <v>0.2073170731707317</v>
      </c>
      <c r="Q10" s="9">
        <f t="shared" si="2"/>
        <v>415</v>
      </c>
    </row>
    <row r="11" spans="1:17" s="9" customFormat="1" ht="19" x14ac:dyDescent="0.35">
      <c r="B11" s="10"/>
      <c r="C11" s="46" t="s">
        <v>41</v>
      </c>
      <c r="D11" s="47">
        <v>6</v>
      </c>
      <c r="E11" s="48">
        <f>IMPORT2!H7</f>
        <v>460</v>
      </c>
      <c r="F11" s="48">
        <f>IMPORT2!I7</f>
        <v>264</v>
      </c>
      <c r="G11" s="48">
        <f>IMPORT2!K7</f>
        <v>196</v>
      </c>
      <c r="H11" s="36">
        <f t="shared" si="0"/>
        <v>0.42608695652173911</v>
      </c>
      <c r="I11" s="48">
        <f>IMPORT2!M7</f>
        <v>1</v>
      </c>
      <c r="J11" s="36">
        <f t="shared" si="1"/>
        <v>2.1739130434782609E-3</v>
      </c>
      <c r="K11" s="48">
        <f>IMPORT2!P7</f>
        <v>6</v>
      </c>
      <c r="L11" s="49">
        <f>IMPORT2!S7</f>
        <v>189</v>
      </c>
      <c r="M11" s="46">
        <f>IMPORT2!Z7</f>
        <v>120</v>
      </c>
      <c r="N11" s="54">
        <f t="shared" si="3"/>
        <v>0.63492063492063489</v>
      </c>
      <c r="O11" s="46">
        <f>IMPORT2!AG7</f>
        <v>69</v>
      </c>
      <c r="P11" s="54">
        <f t="shared" si="4"/>
        <v>0.36507936507936506</v>
      </c>
      <c r="Q11" s="9">
        <f t="shared" si="2"/>
        <v>460</v>
      </c>
    </row>
    <row r="12" spans="1:17" s="9" customFormat="1" ht="19" x14ac:dyDescent="0.35">
      <c r="B12" s="10"/>
      <c r="C12" s="46" t="s">
        <v>42</v>
      </c>
      <c r="D12" s="47">
        <v>7</v>
      </c>
      <c r="E12" s="48">
        <f>IMPORT2!H8</f>
        <v>500</v>
      </c>
      <c r="F12" s="48">
        <f>IMPORT2!I8</f>
        <v>299</v>
      </c>
      <c r="G12" s="48">
        <f>IMPORT2!K8</f>
        <v>201</v>
      </c>
      <c r="H12" s="36">
        <f t="shared" si="0"/>
        <v>0.40200000000000002</v>
      </c>
      <c r="I12" s="48">
        <f>IMPORT2!M8</f>
        <v>8</v>
      </c>
      <c r="J12" s="36">
        <f t="shared" si="1"/>
        <v>1.6E-2</v>
      </c>
      <c r="K12" s="48">
        <f>IMPORT2!P8</f>
        <v>5</v>
      </c>
      <c r="L12" s="49">
        <f>IMPORT2!S8</f>
        <v>188</v>
      </c>
      <c r="M12" s="46">
        <f>IMPORT2!Z8</f>
        <v>142</v>
      </c>
      <c r="N12" s="54">
        <f t="shared" si="3"/>
        <v>0.75531914893617025</v>
      </c>
      <c r="O12" s="46">
        <f>IMPORT2!AG8</f>
        <v>46</v>
      </c>
      <c r="P12" s="54">
        <f t="shared" si="4"/>
        <v>0.24468085106382978</v>
      </c>
      <c r="Q12" s="9">
        <f t="shared" si="2"/>
        <v>500</v>
      </c>
    </row>
    <row r="13" spans="1:17" s="9" customFormat="1" ht="20" thickBot="1" x14ac:dyDescent="0.4">
      <c r="B13" s="10"/>
      <c r="C13" s="50" t="s">
        <v>43</v>
      </c>
      <c r="D13" s="51">
        <v>8</v>
      </c>
      <c r="E13" s="52">
        <f>IMPORT2!H9</f>
        <v>348</v>
      </c>
      <c r="F13" s="52">
        <f>IMPORT2!I9</f>
        <v>201</v>
      </c>
      <c r="G13" s="52">
        <f>IMPORT2!K9</f>
        <v>147</v>
      </c>
      <c r="H13" s="56">
        <f t="shared" si="0"/>
        <v>0.42241379310344829</v>
      </c>
      <c r="I13" s="52">
        <f>IMPORT2!M9</f>
        <v>0</v>
      </c>
      <c r="J13" s="56">
        <f t="shared" si="1"/>
        <v>0</v>
      </c>
      <c r="K13" s="52">
        <f>IMPORT2!P9</f>
        <v>0</v>
      </c>
      <c r="L13" s="53">
        <f>IMPORT2!S9</f>
        <v>147</v>
      </c>
      <c r="M13" s="50">
        <f>IMPORT2!Z9</f>
        <v>120</v>
      </c>
      <c r="N13" s="57">
        <f t="shared" si="3"/>
        <v>0.81632653061224492</v>
      </c>
      <c r="O13" s="50">
        <f>IMPORT2!AG9</f>
        <v>27</v>
      </c>
      <c r="P13" s="57">
        <f t="shared" si="4"/>
        <v>0.18367346938775511</v>
      </c>
      <c r="Q13" s="9">
        <f t="shared" si="2"/>
        <v>348</v>
      </c>
    </row>
    <row r="14" spans="1:17" ht="14" thickBot="1" x14ac:dyDescent="0.2"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>
        <f>SUM(Q5:Q13)</f>
        <v>5136</v>
      </c>
    </row>
    <row r="15" spans="1:17" ht="14" thickBot="1" x14ac:dyDescent="0.2"/>
    <row r="16" spans="1:17" s="2" customFormat="1" x14ac:dyDescent="0.15">
      <c r="M16" s="13" t="str">
        <f>M3</f>
        <v>Emmanuel</v>
      </c>
      <c r="N16" s="14" t="str">
        <f>N3</f>
        <v>MACRON</v>
      </c>
      <c r="O16" s="13" t="str">
        <f>O3</f>
        <v>Marine</v>
      </c>
      <c r="P16" s="14" t="str">
        <f>P3</f>
        <v>LE PEN</v>
      </c>
    </row>
    <row r="17" spans="3:16" s="18" customFormat="1" ht="25" thickBot="1" x14ac:dyDescent="0.2">
      <c r="C17" s="15" t="s">
        <v>61</v>
      </c>
      <c r="D17" s="8" t="s">
        <v>62</v>
      </c>
      <c r="E17" s="15" t="s">
        <v>0</v>
      </c>
      <c r="F17" s="15" t="s">
        <v>63</v>
      </c>
      <c r="G17" s="15" t="s">
        <v>1</v>
      </c>
      <c r="H17" s="15" t="s">
        <v>29</v>
      </c>
      <c r="I17" s="15" t="s">
        <v>2</v>
      </c>
      <c r="J17" s="15" t="s">
        <v>20</v>
      </c>
      <c r="K17" s="15" t="s">
        <v>3</v>
      </c>
      <c r="L17" s="15" t="s">
        <v>4</v>
      </c>
      <c r="M17" s="16" t="s">
        <v>5</v>
      </c>
      <c r="N17" s="17" t="s">
        <v>6</v>
      </c>
      <c r="O17" s="16" t="s">
        <v>5</v>
      </c>
      <c r="P17" s="17" t="s">
        <v>6</v>
      </c>
    </row>
    <row r="18" spans="3:16" s="27" customFormat="1" ht="25.5" customHeight="1" thickBot="1" x14ac:dyDescent="0.2">
      <c r="C18" s="19" t="s">
        <v>14</v>
      </c>
      <c r="D18" s="20">
        <f>COUNTA(D5:D13)</f>
        <v>8</v>
      </c>
      <c r="E18" s="20">
        <f t="shared" ref="E18:P18" si="5">E5</f>
        <v>5136</v>
      </c>
      <c r="F18" s="20">
        <f t="shared" si="5"/>
        <v>3119</v>
      </c>
      <c r="G18" s="20">
        <f t="shared" si="5"/>
        <v>2017</v>
      </c>
      <c r="H18" s="21">
        <f t="shared" si="5"/>
        <v>0.39271806853582553</v>
      </c>
      <c r="I18" s="22">
        <f t="shared" si="5"/>
        <v>49</v>
      </c>
      <c r="J18" s="21">
        <f t="shared" si="5"/>
        <v>9.5404984423676006E-3</v>
      </c>
      <c r="K18" s="20">
        <f t="shared" si="5"/>
        <v>55</v>
      </c>
      <c r="L18" s="20">
        <f t="shared" si="5"/>
        <v>1913</v>
      </c>
      <c r="M18" s="23">
        <f t="shared" si="5"/>
        <v>1460</v>
      </c>
      <c r="N18" s="24">
        <f t="shared" si="5"/>
        <v>0.76319916361735496</v>
      </c>
      <c r="O18" s="25">
        <f t="shared" si="5"/>
        <v>453</v>
      </c>
      <c r="P18" s="26">
        <f t="shared" si="5"/>
        <v>0.23680083638264507</v>
      </c>
    </row>
    <row r="20" spans="3:16" x14ac:dyDescent="0.15">
      <c r="F20" s="28" t="s">
        <v>64</v>
      </c>
      <c r="G20" s="29">
        <f>(236-COUNTBLANK(G5:G13))/236</f>
        <v>1</v>
      </c>
      <c r="I20" s="30"/>
      <c r="J20" s="30"/>
    </row>
    <row r="21" spans="3:16" ht="14" x14ac:dyDescent="0.15">
      <c r="F21" s="28" t="s">
        <v>65</v>
      </c>
      <c r="G21" s="31">
        <f>Q14/E18</f>
        <v>1</v>
      </c>
      <c r="I21" s="32"/>
      <c r="J21" s="32"/>
    </row>
    <row r="22" spans="3:16" x14ac:dyDescent="0.15">
      <c r="I22" s="33"/>
      <c r="J22" s="33"/>
    </row>
    <row r="24" spans="3:16" x14ac:dyDescent="0.15">
      <c r="K24" s="30"/>
      <c r="L24" s="30"/>
    </row>
    <row r="25" spans="3:16" ht="14" x14ac:dyDescent="0.15">
      <c r="K25" s="32"/>
      <c r="L25" s="32"/>
    </row>
    <row r="26" spans="3:16" x14ac:dyDescent="0.15">
      <c r="K26" s="34"/>
      <c r="L26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L1" workbookViewId="0">
      <selection activeCell="L1" sqref="A1:AI2"/>
    </sheetView>
  </sheetViews>
  <sheetFormatPr baseColWidth="10" defaultRowHeight="13" x14ac:dyDescent="0.15"/>
  <sheetData>
    <row r="1" spans="1:35" x14ac:dyDescent="0.1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0</v>
      </c>
      <c r="I1" t="s">
        <v>73</v>
      </c>
      <c r="J1" t="s">
        <v>74</v>
      </c>
      <c r="K1" t="s">
        <v>1</v>
      </c>
      <c r="L1" t="s">
        <v>75</v>
      </c>
      <c r="M1" t="s">
        <v>2</v>
      </c>
      <c r="N1" t="s">
        <v>76</v>
      </c>
      <c r="O1" t="s">
        <v>77</v>
      </c>
      <c r="P1" t="s">
        <v>3</v>
      </c>
      <c r="Q1" t="s">
        <v>78</v>
      </c>
      <c r="R1" t="s">
        <v>79</v>
      </c>
      <c r="S1" t="s">
        <v>4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5</v>
      </c>
      <c r="AA1" t="s">
        <v>86</v>
      </c>
      <c r="AB1" t="s">
        <v>6</v>
      </c>
    </row>
    <row r="2" spans="1:35" x14ac:dyDescent="0.15">
      <c r="A2" t="s">
        <v>87</v>
      </c>
      <c r="B2" t="s">
        <v>88</v>
      </c>
      <c r="C2">
        <v>3</v>
      </c>
      <c r="D2" t="s">
        <v>89</v>
      </c>
      <c r="E2">
        <v>28</v>
      </c>
      <c r="F2" t="s">
        <v>11</v>
      </c>
      <c r="G2">
        <v>1</v>
      </c>
      <c r="H2">
        <v>990</v>
      </c>
      <c r="I2">
        <v>190</v>
      </c>
      <c r="J2">
        <v>19.190000000000001</v>
      </c>
      <c r="K2">
        <v>800</v>
      </c>
      <c r="L2">
        <v>80.81</v>
      </c>
      <c r="M2">
        <v>4</v>
      </c>
      <c r="N2">
        <v>0.4</v>
      </c>
      <c r="O2">
        <v>0.5</v>
      </c>
      <c r="P2">
        <v>16</v>
      </c>
      <c r="Q2">
        <v>1.62</v>
      </c>
      <c r="R2">
        <v>2</v>
      </c>
      <c r="S2">
        <v>780</v>
      </c>
      <c r="T2">
        <v>78.790000000000006</v>
      </c>
      <c r="U2">
        <v>97.5</v>
      </c>
      <c r="V2">
        <v>1</v>
      </c>
      <c r="W2" t="s">
        <v>91</v>
      </c>
      <c r="X2" t="s">
        <v>7</v>
      </c>
      <c r="Y2" t="s">
        <v>8</v>
      </c>
      <c r="Z2">
        <v>421</v>
      </c>
      <c r="AA2">
        <v>42.53</v>
      </c>
      <c r="AB2">
        <v>53.97</v>
      </c>
      <c r="AC2">
        <v>2</v>
      </c>
      <c r="AD2" t="s">
        <v>92</v>
      </c>
      <c r="AE2" t="s">
        <v>9</v>
      </c>
      <c r="AF2" t="s">
        <v>10</v>
      </c>
      <c r="AG2">
        <v>359</v>
      </c>
      <c r="AH2">
        <v>36.26</v>
      </c>
      <c r="AI2">
        <v>46.03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 enableFormatConditionsCalculation="0"/>
  <dimension ref="A1:Q19"/>
  <sheetViews>
    <sheetView topLeftCell="C1" zoomScale="90" zoomScaleNormal="90" zoomScalePageLayoutView="90" workbookViewId="0">
      <selection activeCell="J45" sqref="J45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21</v>
      </c>
      <c r="F1" s="3" t="s">
        <v>22</v>
      </c>
    </row>
    <row r="2" spans="1:17" ht="14" thickBot="1" x14ac:dyDescent="0.2">
      <c r="C2" s="4" t="s">
        <v>23</v>
      </c>
    </row>
    <row r="3" spans="1:17" s="2" customFormat="1" ht="25.5" customHeight="1" x14ac:dyDescent="0.15">
      <c r="C3" s="5">
        <f ca="1">NOW()</f>
        <v>42862.369976620372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5" thickBot="1" x14ac:dyDescent="0.2">
      <c r="A4" s="6" t="s">
        <v>24</v>
      </c>
      <c r="B4" s="6" t="s">
        <v>25</v>
      </c>
      <c r="C4" s="7" t="s">
        <v>26</v>
      </c>
      <c r="D4" s="8" t="s">
        <v>27</v>
      </c>
      <c r="E4" s="7" t="s">
        <v>0</v>
      </c>
      <c r="F4" s="7" t="s">
        <v>28</v>
      </c>
      <c r="G4" s="7" t="s">
        <v>1</v>
      </c>
      <c r="H4" s="7" t="s">
        <v>29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">
      <c r="A5" s="37">
        <v>3</v>
      </c>
      <c r="B5" s="38" t="s">
        <v>30</v>
      </c>
      <c r="C5" s="39" t="s">
        <v>15</v>
      </c>
      <c r="D5" s="40"/>
      <c r="E5" s="42">
        <f>SUM(E6)</f>
        <v>990</v>
      </c>
      <c r="F5" s="42">
        <f>SUM(F6)</f>
        <v>190</v>
      </c>
      <c r="G5" s="42">
        <f>SUM(G6)</f>
        <v>800</v>
      </c>
      <c r="H5" s="43">
        <f t="shared" ref="H5:H6" si="0">G5/E5</f>
        <v>0.80808080808080807</v>
      </c>
      <c r="I5" s="42">
        <f>SUM(I6)</f>
        <v>4</v>
      </c>
      <c r="J5" s="44">
        <f t="shared" ref="J5:J6" si="1">I5/E5</f>
        <v>4.0404040404040404E-3</v>
      </c>
      <c r="K5" s="42">
        <f>SUM(K6)</f>
        <v>16</v>
      </c>
      <c r="L5" s="45">
        <f>SUM(L6)</f>
        <v>780</v>
      </c>
      <c r="M5" s="39">
        <f>SUM(M6)</f>
        <v>421</v>
      </c>
      <c r="N5" s="55">
        <f>M5/$L5</f>
        <v>0.53974358974358971</v>
      </c>
      <c r="O5" s="39">
        <f>SUM(O6)</f>
        <v>359</v>
      </c>
      <c r="P5" s="55">
        <f>O5/$L5</f>
        <v>0.46025641025641023</v>
      </c>
      <c r="Q5" s="35">
        <f t="shared" ref="Q5:Q6" si="2">IF(AND(NOT(ISBLANK($L5)),NOT(ISBLANK($D5))),$E5,0)</f>
        <v>0</v>
      </c>
    </row>
    <row r="6" spans="1:17" s="9" customFormat="1" ht="20" thickBot="1" x14ac:dyDescent="0.4">
      <c r="B6" s="10"/>
      <c r="C6" s="50" t="s">
        <v>11</v>
      </c>
      <c r="D6" s="51">
        <v>1</v>
      </c>
      <c r="E6" s="52">
        <f>IMPORT3!H2</f>
        <v>990</v>
      </c>
      <c r="F6" s="52">
        <f>IMPORT3!I2</f>
        <v>190</v>
      </c>
      <c r="G6" s="52">
        <f>IMPORT3!K2</f>
        <v>800</v>
      </c>
      <c r="H6" s="56">
        <f t="shared" si="0"/>
        <v>0.80808080808080807</v>
      </c>
      <c r="I6" s="52">
        <f>IMPORT3!M2</f>
        <v>4</v>
      </c>
      <c r="J6" s="56">
        <f t="shared" si="1"/>
        <v>4.0404040404040404E-3</v>
      </c>
      <c r="K6" s="52">
        <f>IMPORT3!P2</f>
        <v>16</v>
      </c>
      <c r="L6" s="53">
        <f>IMPORT3!S2</f>
        <v>780</v>
      </c>
      <c r="M6" s="50">
        <f>IMPORT3!Z2</f>
        <v>421</v>
      </c>
      <c r="N6" s="57">
        <f>M6/L6</f>
        <v>0.53974358974358971</v>
      </c>
      <c r="O6" s="50">
        <f>IMPORT3!AG2</f>
        <v>359</v>
      </c>
      <c r="P6" s="57">
        <f>O6/L6</f>
        <v>0.46025641025641023</v>
      </c>
      <c r="Q6" s="9">
        <f t="shared" si="2"/>
        <v>990</v>
      </c>
    </row>
    <row r="7" spans="1:17" ht="14" thickBot="1" x14ac:dyDescent="0.2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990</v>
      </c>
    </row>
    <row r="8" spans="1:17" ht="14" thickBot="1" x14ac:dyDescent="0.2"/>
    <row r="9" spans="1:17" s="2" customFormat="1" x14ac:dyDescent="0.15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25" thickBot="1" x14ac:dyDescent="0.2">
      <c r="C10" s="15" t="s">
        <v>61</v>
      </c>
      <c r="D10" s="8" t="s">
        <v>62</v>
      </c>
      <c r="E10" s="15" t="s">
        <v>0</v>
      </c>
      <c r="F10" s="15" t="s">
        <v>63</v>
      </c>
      <c r="G10" s="15" t="s">
        <v>1</v>
      </c>
      <c r="H10" s="15" t="s">
        <v>29</v>
      </c>
      <c r="I10" s="15" t="s">
        <v>2</v>
      </c>
      <c r="J10" s="15" t="s">
        <v>20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">
      <c r="C11" s="19" t="s">
        <v>15</v>
      </c>
      <c r="D11" s="20">
        <f>COUNTA(D5:D6)</f>
        <v>1</v>
      </c>
      <c r="E11" s="20">
        <f t="shared" ref="E11:P11" si="3">E5</f>
        <v>990</v>
      </c>
      <c r="F11" s="20">
        <f t="shared" si="3"/>
        <v>190</v>
      </c>
      <c r="G11" s="20">
        <f t="shared" si="3"/>
        <v>800</v>
      </c>
      <c r="H11" s="21">
        <f t="shared" si="3"/>
        <v>0.80808080808080807</v>
      </c>
      <c r="I11" s="22">
        <f t="shared" si="3"/>
        <v>4</v>
      </c>
      <c r="J11" s="21">
        <f t="shared" si="3"/>
        <v>4.0404040404040404E-3</v>
      </c>
      <c r="K11" s="20">
        <f t="shared" si="3"/>
        <v>16</v>
      </c>
      <c r="L11" s="20">
        <f t="shared" si="3"/>
        <v>780</v>
      </c>
      <c r="M11" s="23">
        <f t="shared" si="3"/>
        <v>421</v>
      </c>
      <c r="N11" s="24">
        <f t="shared" si="3"/>
        <v>0.53974358974358971</v>
      </c>
      <c r="O11" s="25">
        <f t="shared" si="3"/>
        <v>359</v>
      </c>
      <c r="P11" s="26">
        <f t="shared" si="3"/>
        <v>0.46025641025641023</v>
      </c>
    </row>
    <row r="13" spans="1:17" x14ac:dyDescent="0.15">
      <c r="F13" s="28" t="s">
        <v>64</v>
      </c>
      <c r="G13" s="29">
        <f>(236-COUNTBLANK(G5:G6))/236</f>
        <v>1</v>
      </c>
      <c r="I13" s="30"/>
      <c r="J13" s="30"/>
    </row>
    <row r="14" spans="1:17" ht="14" x14ac:dyDescent="0.15">
      <c r="F14" s="28" t="s">
        <v>65</v>
      </c>
      <c r="G14" s="31">
        <f>Q7/E11</f>
        <v>1</v>
      </c>
      <c r="I14" s="32"/>
      <c r="J14" s="32"/>
    </row>
    <row r="15" spans="1:17" x14ac:dyDescent="0.15">
      <c r="I15" s="33"/>
      <c r="J15" s="33"/>
    </row>
    <row r="17" spans="11:12" x14ac:dyDescent="0.15">
      <c r="K17" s="30"/>
      <c r="L17" s="30"/>
    </row>
    <row r="18" spans="11:12" ht="14" x14ac:dyDescent="0.15">
      <c r="K18" s="32"/>
      <c r="L18" s="32"/>
    </row>
    <row r="19" spans="11:12" x14ac:dyDescent="0.15">
      <c r="K19" s="34"/>
      <c r="L19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workbookViewId="0">
      <selection activeCell="Q1" sqref="A1:AI9"/>
    </sheetView>
  </sheetViews>
  <sheetFormatPr baseColWidth="10" defaultRowHeight="13" x14ac:dyDescent="0.15"/>
  <sheetData>
    <row r="1" spans="1:35" x14ac:dyDescent="0.1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0</v>
      </c>
      <c r="I1" t="s">
        <v>73</v>
      </c>
      <c r="J1" t="s">
        <v>74</v>
      </c>
      <c r="K1" t="s">
        <v>1</v>
      </c>
      <c r="L1" t="s">
        <v>75</v>
      </c>
      <c r="M1" t="s">
        <v>2</v>
      </c>
      <c r="N1" t="s">
        <v>76</v>
      </c>
      <c r="O1" t="s">
        <v>77</v>
      </c>
      <c r="P1" t="s">
        <v>3</v>
      </c>
      <c r="Q1" t="s">
        <v>78</v>
      </c>
      <c r="R1" t="s">
        <v>79</v>
      </c>
      <c r="S1" t="s">
        <v>4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5</v>
      </c>
      <c r="AA1" t="s">
        <v>86</v>
      </c>
      <c r="AB1" t="s">
        <v>6</v>
      </c>
    </row>
    <row r="2" spans="1:35" x14ac:dyDescent="0.15">
      <c r="A2" t="s">
        <v>87</v>
      </c>
      <c r="B2" t="s">
        <v>88</v>
      </c>
      <c r="C2">
        <v>3</v>
      </c>
      <c r="D2" t="s">
        <v>89</v>
      </c>
      <c r="E2">
        <v>45</v>
      </c>
      <c r="F2" t="s">
        <v>96</v>
      </c>
      <c r="G2">
        <v>1</v>
      </c>
      <c r="H2">
        <v>1091</v>
      </c>
      <c r="I2">
        <v>523</v>
      </c>
      <c r="J2">
        <v>47.94</v>
      </c>
      <c r="K2">
        <v>568</v>
      </c>
      <c r="L2">
        <v>52.06</v>
      </c>
      <c r="M2">
        <v>18</v>
      </c>
      <c r="N2">
        <v>1.65</v>
      </c>
      <c r="O2">
        <v>3.17</v>
      </c>
      <c r="P2">
        <v>25</v>
      </c>
      <c r="Q2">
        <v>2.29</v>
      </c>
      <c r="R2">
        <v>4.4000000000000004</v>
      </c>
      <c r="S2">
        <v>525</v>
      </c>
      <c r="T2">
        <v>48.12</v>
      </c>
      <c r="U2">
        <v>92.43</v>
      </c>
      <c r="V2">
        <v>1</v>
      </c>
      <c r="W2" t="s">
        <v>91</v>
      </c>
      <c r="X2" t="s">
        <v>7</v>
      </c>
      <c r="Y2" t="s">
        <v>8</v>
      </c>
      <c r="Z2">
        <v>280</v>
      </c>
      <c r="AA2">
        <v>25.66</v>
      </c>
      <c r="AB2">
        <v>53.33</v>
      </c>
      <c r="AC2">
        <v>2</v>
      </c>
      <c r="AD2" t="s">
        <v>92</v>
      </c>
      <c r="AE2" t="s">
        <v>9</v>
      </c>
      <c r="AF2" t="s">
        <v>10</v>
      </c>
      <c r="AG2">
        <v>245</v>
      </c>
      <c r="AH2">
        <v>22.46</v>
      </c>
      <c r="AI2">
        <v>46.67</v>
      </c>
    </row>
    <row r="3" spans="1:35" x14ac:dyDescent="0.15">
      <c r="A3" t="s">
        <v>87</v>
      </c>
      <c r="B3" t="s">
        <v>88</v>
      </c>
      <c r="C3">
        <v>3</v>
      </c>
      <c r="D3" t="s">
        <v>89</v>
      </c>
      <c r="E3">
        <v>45</v>
      </c>
      <c r="F3" t="s">
        <v>96</v>
      </c>
      <c r="G3">
        <v>2</v>
      </c>
      <c r="H3">
        <v>513</v>
      </c>
      <c r="I3">
        <v>279</v>
      </c>
      <c r="J3">
        <v>54.39</v>
      </c>
      <c r="K3">
        <v>234</v>
      </c>
      <c r="L3">
        <v>45.61</v>
      </c>
      <c r="M3">
        <v>10</v>
      </c>
      <c r="N3">
        <v>1.95</v>
      </c>
      <c r="O3">
        <v>4.2699999999999996</v>
      </c>
      <c r="P3">
        <v>5</v>
      </c>
      <c r="Q3">
        <v>0.97</v>
      </c>
      <c r="R3">
        <v>2.14</v>
      </c>
      <c r="S3">
        <v>219</v>
      </c>
      <c r="T3">
        <v>42.69</v>
      </c>
      <c r="U3">
        <v>93.59</v>
      </c>
      <c r="V3">
        <v>1</v>
      </c>
      <c r="W3" t="s">
        <v>91</v>
      </c>
      <c r="X3" t="s">
        <v>7</v>
      </c>
      <c r="Y3" t="s">
        <v>8</v>
      </c>
      <c r="Z3">
        <v>144</v>
      </c>
      <c r="AA3">
        <v>28.07</v>
      </c>
      <c r="AB3">
        <v>65.75</v>
      </c>
      <c r="AC3">
        <v>2</v>
      </c>
      <c r="AD3" t="s">
        <v>92</v>
      </c>
      <c r="AE3" t="s">
        <v>9</v>
      </c>
      <c r="AF3" t="s">
        <v>10</v>
      </c>
      <c r="AG3">
        <v>75</v>
      </c>
      <c r="AH3">
        <v>14.62</v>
      </c>
      <c r="AI3">
        <v>34.25</v>
      </c>
    </row>
    <row r="4" spans="1:35" x14ac:dyDescent="0.15">
      <c r="A4" t="s">
        <v>87</v>
      </c>
      <c r="B4" t="s">
        <v>88</v>
      </c>
      <c r="C4">
        <v>3</v>
      </c>
      <c r="D4" t="s">
        <v>89</v>
      </c>
      <c r="E4">
        <v>45</v>
      </c>
      <c r="F4" t="s">
        <v>96</v>
      </c>
      <c r="G4">
        <v>3</v>
      </c>
      <c r="H4">
        <v>466</v>
      </c>
      <c r="I4">
        <v>247</v>
      </c>
      <c r="J4">
        <v>53</v>
      </c>
      <c r="K4">
        <v>219</v>
      </c>
      <c r="L4">
        <v>47</v>
      </c>
      <c r="M4">
        <v>3</v>
      </c>
      <c r="N4">
        <v>0.64</v>
      </c>
      <c r="O4">
        <v>1.37</v>
      </c>
      <c r="P4">
        <v>7</v>
      </c>
      <c r="Q4">
        <v>1.5</v>
      </c>
      <c r="R4">
        <v>3.2</v>
      </c>
      <c r="S4">
        <v>209</v>
      </c>
      <c r="T4">
        <v>44.85</v>
      </c>
      <c r="U4">
        <v>95.43</v>
      </c>
      <c r="V4">
        <v>1</v>
      </c>
      <c r="W4" t="s">
        <v>91</v>
      </c>
      <c r="X4" t="s">
        <v>7</v>
      </c>
      <c r="Y4" t="s">
        <v>8</v>
      </c>
      <c r="Z4">
        <v>122</v>
      </c>
      <c r="AA4">
        <v>26.18</v>
      </c>
      <c r="AB4">
        <v>58.37</v>
      </c>
      <c r="AC4">
        <v>2</v>
      </c>
      <c r="AD4" t="s">
        <v>92</v>
      </c>
      <c r="AE4" t="s">
        <v>9</v>
      </c>
      <c r="AF4" t="s">
        <v>10</v>
      </c>
      <c r="AG4">
        <v>87</v>
      </c>
      <c r="AH4">
        <v>18.670000000000002</v>
      </c>
      <c r="AI4">
        <v>41.63</v>
      </c>
    </row>
    <row r="5" spans="1:35" x14ac:dyDescent="0.15">
      <c r="A5" t="s">
        <v>87</v>
      </c>
      <c r="B5" t="s">
        <v>88</v>
      </c>
      <c r="C5">
        <v>3</v>
      </c>
      <c r="D5" t="s">
        <v>89</v>
      </c>
      <c r="E5">
        <v>45</v>
      </c>
      <c r="F5" t="s">
        <v>96</v>
      </c>
      <c r="G5">
        <v>4</v>
      </c>
      <c r="H5">
        <v>461</v>
      </c>
      <c r="I5">
        <v>264</v>
      </c>
      <c r="J5">
        <v>57.27</v>
      </c>
      <c r="K5">
        <v>197</v>
      </c>
      <c r="L5">
        <v>42.73</v>
      </c>
      <c r="M5">
        <v>7</v>
      </c>
      <c r="N5">
        <v>1.52</v>
      </c>
      <c r="O5">
        <v>3.55</v>
      </c>
      <c r="P5">
        <v>7</v>
      </c>
      <c r="Q5">
        <v>1.52</v>
      </c>
      <c r="R5">
        <v>3.55</v>
      </c>
      <c r="S5">
        <v>183</v>
      </c>
      <c r="T5">
        <v>39.700000000000003</v>
      </c>
      <c r="U5">
        <v>92.89</v>
      </c>
      <c r="V5">
        <v>1</v>
      </c>
      <c r="W5" t="s">
        <v>91</v>
      </c>
      <c r="X5" t="s">
        <v>7</v>
      </c>
      <c r="Y5" t="s">
        <v>8</v>
      </c>
      <c r="Z5">
        <v>104</v>
      </c>
      <c r="AA5">
        <v>22.56</v>
      </c>
      <c r="AB5">
        <v>56.83</v>
      </c>
      <c r="AC5">
        <v>2</v>
      </c>
      <c r="AD5" t="s">
        <v>92</v>
      </c>
      <c r="AE5" t="s">
        <v>9</v>
      </c>
      <c r="AF5" t="s">
        <v>10</v>
      </c>
      <c r="AG5">
        <v>79</v>
      </c>
      <c r="AH5">
        <v>17.14</v>
      </c>
      <c r="AI5">
        <v>43.17</v>
      </c>
    </row>
    <row r="6" spans="1:35" x14ac:dyDescent="0.15">
      <c r="A6" t="s">
        <v>87</v>
      </c>
      <c r="B6" t="s">
        <v>88</v>
      </c>
      <c r="C6">
        <v>3</v>
      </c>
      <c r="D6" t="s">
        <v>89</v>
      </c>
      <c r="E6">
        <v>45</v>
      </c>
      <c r="F6" t="s">
        <v>96</v>
      </c>
      <c r="G6">
        <v>5</v>
      </c>
      <c r="H6">
        <v>425</v>
      </c>
      <c r="I6">
        <v>295</v>
      </c>
      <c r="J6">
        <v>69.41</v>
      </c>
      <c r="K6">
        <v>130</v>
      </c>
      <c r="L6">
        <v>30.59</v>
      </c>
      <c r="M6">
        <v>10</v>
      </c>
      <c r="N6">
        <v>2.35</v>
      </c>
      <c r="O6">
        <v>7.69</v>
      </c>
      <c r="P6">
        <v>10</v>
      </c>
      <c r="Q6">
        <v>2.35</v>
      </c>
      <c r="R6">
        <v>7.69</v>
      </c>
      <c r="S6">
        <v>110</v>
      </c>
      <c r="T6">
        <v>25.88</v>
      </c>
      <c r="U6">
        <v>84.62</v>
      </c>
      <c r="V6">
        <v>1</v>
      </c>
      <c r="W6" t="s">
        <v>91</v>
      </c>
      <c r="X6" t="s">
        <v>7</v>
      </c>
      <c r="Y6" t="s">
        <v>8</v>
      </c>
      <c r="Z6">
        <v>52</v>
      </c>
      <c r="AA6">
        <v>12.24</v>
      </c>
      <c r="AB6">
        <v>47.27</v>
      </c>
      <c r="AC6">
        <v>2</v>
      </c>
      <c r="AD6" t="s">
        <v>92</v>
      </c>
      <c r="AE6" t="s">
        <v>9</v>
      </c>
      <c r="AF6" t="s">
        <v>10</v>
      </c>
      <c r="AG6">
        <v>58</v>
      </c>
      <c r="AH6">
        <v>13.65</v>
      </c>
      <c r="AI6">
        <v>52.73</v>
      </c>
    </row>
    <row r="7" spans="1:35" x14ac:dyDescent="0.15">
      <c r="A7" t="s">
        <v>87</v>
      </c>
      <c r="B7" t="s">
        <v>88</v>
      </c>
      <c r="C7">
        <v>3</v>
      </c>
      <c r="D7" t="s">
        <v>89</v>
      </c>
      <c r="E7">
        <v>45</v>
      </c>
      <c r="F7" t="s">
        <v>96</v>
      </c>
      <c r="G7">
        <v>6</v>
      </c>
      <c r="H7">
        <v>831</v>
      </c>
      <c r="I7">
        <v>391</v>
      </c>
      <c r="J7">
        <v>47.05</v>
      </c>
      <c r="K7">
        <v>440</v>
      </c>
      <c r="L7">
        <v>52.95</v>
      </c>
      <c r="M7">
        <v>16</v>
      </c>
      <c r="N7">
        <v>1.93</v>
      </c>
      <c r="O7">
        <v>3.64</v>
      </c>
      <c r="P7">
        <v>12</v>
      </c>
      <c r="Q7">
        <v>1.44</v>
      </c>
      <c r="R7">
        <v>2.73</v>
      </c>
      <c r="S7">
        <v>412</v>
      </c>
      <c r="T7">
        <v>49.58</v>
      </c>
      <c r="U7">
        <v>93.64</v>
      </c>
      <c r="V7">
        <v>1</v>
      </c>
      <c r="W7" t="s">
        <v>91</v>
      </c>
      <c r="X7" t="s">
        <v>7</v>
      </c>
      <c r="Y7" t="s">
        <v>8</v>
      </c>
      <c r="Z7">
        <v>105</v>
      </c>
      <c r="AA7">
        <v>12.64</v>
      </c>
      <c r="AB7">
        <v>25.49</v>
      </c>
      <c r="AC7">
        <v>2</v>
      </c>
      <c r="AD7" t="s">
        <v>92</v>
      </c>
      <c r="AE7" t="s">
        <v>9</v>
      </c>
      <c r="AF7" t="s">
        <v>10</v>
      </c>
      <c r="AG7">
        <v>307</v>
      </c>
      <c r="AH7">
        <v>36.94</v>
      </c>
      <c r="AI7">
        <v>74.510000000000005</v>
      </c>
    </row>
    <row r="8" spans="1:35" x14ac:dyDescent="0.15">
      <c r="A8" t="s">
        <v>87</v>
      </c>
      <c r="B8" t="s">
        <v>88</v>
      </c>
      <c r="C8">
        <v>3</v>
      </c>
      <c r="D8" t="s">
        <v>89</v>
      </c>
      <c r="E8">
        <v>45</v>
      </c>
      <c r="F8" t="s">
        <v>96</v>
      </c>
      <c r="G8">
        <v>7</v>
      </c>
      <c r="H8">
        <v>474</v>
      </c>
      <c r="I8">
        <v>271</v>
      </c>
      <c r="J8">
        <v>57.17</v>
      </c>
      <c r="K8">
        <v>203</v>
      </c>
      <c r="L8">
        <v>42.83</v>
      </c>
      <c r="M8">
        <v>4</v>
      </c>
      <c r="N8">
        <v>0.84</v>
      </c>
      <c r="O8">
        <v>1.97</v>
      </c>
      <c r="P8">
        <v>5</v>
      </c>
      <c r="Q8">
        <v>1.05</v>
      </c>
      <c r="R8">
        <v>2.46</v>
      </c>
      <c r="S8">
        <v>194</v>
      </c>
      <c r="T8">
        <v>40.93</v>
      </c>
      <c r="U8">
        <v>95.57</v>
      </c>
      <c r="V8">
        <v>1</v>
      </c>
      <c r="W8" t="s">
        <v>91</v>
      </c>
      <c r="X8" t="s">
        <v>7</v>
      </c>
      <c r="Y8" t="s">
        <v>8</v>
      </c>
      <c r="Z8">
        <v>75</v>
      </c>
      <c r="AA8">
        <v>15.82</v>
      </c>
      <c r="AB8">
        <v>38.659999999999997</v>
      </c>
      <c r="AC8">
        <v>2</v>
      </c>
      <c r="AD8" t="s">
        <v>92</v>
      </c>
      <c r="AE8" t="s">
        <v>9</v>
      </c>
      <c r="AF8" t="s">
        <v>10</v>
      </c>
      <c r="AG8">
        <v>119</v>
      </c>
      <c r="AH8">
        <v>25.11</v>
      </c>
      <c r="AI8">
        <v>61.34</v>
      </c>
    </row>
    <row r="9" spans="1:35" x14ac:dyDescent="0.15">
      <c r="A9" t="s">
        <v>87</v>
      </c>
      <c r="B9" t="s">
        <v>88</v>
      </c>
      <c r="C9">
        <v>3</v>
      </c>
      <c r="D9" t="s">
        <v>89</v>
      </c>
      <c r="E9">
        <v>45</v>
      </c>
      <c r="F9" t="s">
        <v>96</v>
      </c>
      <c r="G9">
        <v>8</v>
      </c>
      <c r="H9">
        <v>376</v>
      </c>
      <c r="I9">
        <v>209</v>
      </c>
      <c r="J9">
        <v>55.59</v>
      </c>
      <c r="K9">
        <v>167</v>
      </c>
      <c r="L9">
        <v>44.41</v>
      </c>
      <c r="M9">
        <v>2</v>
      </c>
      <c r="N9">
        <v>0.53</v>
      </c>
      <c r="O9">
        <v>1.2</v>
      </c>
      <c r="P9">
        <v>4</v>
      </c>
      <c r="Q9">
        <v>1.06</v>
      </c>
      <c r="R9">
        <v>2.4</v>
      </c>
      <c r="S9">
        <v>161</v>
      </c>
      <c r="T9">
        <v>42.82</v>
      </c>
      <c r="U9">
        <v>96.41</v>
      </c>
      <c r="V9">
        <v>1</v>
      </c>
      <c r="W9" t="s">
        <v>91</v>
      </c>
      <c r="X9" t="s">
        <v>7</v>
      </c>
      <c r="Y9" t="s">
        <v>8</v>
      </c>
      <c r="Z9">
        <v>67</v>
      </c>
      <c r="AA9">
        <v>17.82</v>
      </c>
      <c r="AB9">
        <v>41.61</v>
      </c>
      <c r="AC9">
        <v>2</v>
      </c>
      <c r="AD9" t="s">
        <v>92</v>
      </c>
      <c r="AE9" t="s">
        <v>9</v>
      </c>
      <c r="AF9" t="s">
        <v>10</v>
      </c>
      <c r="AG9">
        <v>94</v>
      </c>
      <c r="AH9">
        <v>25</v>
      </c>
      <c r="AI9">
        <v>58.39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 enableFormatConditionsCalculation="0"/>
  <dimension ref="A1:Q26"/>
  <sheetViews>
    <sheetView topLeftCell="C1" zoomScale="90" zoomScaleNormal="90" zoomScalePageLayoutView="90" workbookViewId="0">
      <selection activeCell="M27" sqref="M27"/>
    </sheetView>
  </sheetViews>
  <sheetFormatPr baseColWidth="10" defaultRowHeight="13" x14ac:dyDescent="0.15"/>
  <cols>
    <col min="1" max="2" width="8.5" hidden="1" customWidth="1"/>
    <col min="3" max="3" width="19" customWidth="1"/>
    <col min="4" max="4" width="8.1640625" style="2" customWidth="1"/>
    <col min="5" max="6" width="8.6640625" customWidth="1"/>
    <col min="7" max="7" width="11" customWidth="1"/>
    <col min="8" max="8" width="11.5" customWidth="1"/>
    <col min="9" max="9" width="9.1640625" customWidth="1"/>
    <col min="10" max="10" width="11.5" customWidth="1"/>
    <col min="11" max="11" width="8.5" customWidth="1"/>
    <col min="12" max="12" width="9.33203125" customWidth="1"/>
    <col min="13" max="16" width="11" customWidth="1"/>
    <col min="17" max="18" width="0" hidden="1" customWidth="1"/>
  </cols>
  <sheetData>
    <row r="1" spans="1:17" ht="20" x14ac:dyDescent="0.2">
      <c r="C1" s="1" t="s">
        <v>21</v>
      </c>
      <c r="F1" s="3" t="s">
        <v>22</v>
      </c>
    </row>
    <row r="2" spans="1:17" ht="14" thickBot="1" x14ac:dyDescent="0.2">
      <c r="C2" s="4" t="s">
        <v>23</v>
      </c>
    </row>
    <row r="3" spans="1:17" s="2" customFormat="1" ht="25.5" customHeight="1" x14ac:dyDescent="0.15">
      <c r="C3" s="5">
        <f ca="1">NOW()</f>
        <v>42862.369976620372</v>
      </c>
      <c r="M3" s="58" t="s">
        <v>8</v>
      </c>
      <c r="N3" s="59" t="s">
        <v>7</v>
      </c>
      <c r="O3" s="58" t="s">
        <v>10</v>
      </c>
      <c r="P3" s="60" t="s">
        <v>9</v>
      </c>
    </row>
    <row r="4" spans="1:17" ht="25" thickBot="1" x14ac:dyDescent="0.2">
      <c r="A4" s="6" t="s">
        <v>24</v>
      </c>
      <c r="B4" s="6" t="s">
        <v>25</v>
      </c>
      <c r="C4" s="7" t="s">
        <v>26</v>
      </c>
      <c r="D4" s="8" t="s">
        <v>27</v>
      </c>
      <c r="E4" s="7" t="s">
        <v>0</v>
      </c>
      <c r="F4" s="7" t="s">
        <v>28</v>
      </c>
      <c r="G4" s="7" t="s">
        <v>1</v>
      </c>
      <c r="H4" s="7" t="s">
        <v>29</v>
      </c>
      <c r="I4" s="7" t="s">
        <v>2</v>
      </c>
      <c r="J4" s="7" t="s">
        <v>20</v>
      </c>
      <c r="K4" s="7" t="s">
        <v>3</v>
      </c>
      <c r="L4" s="7" t="s">
        <v>4</v>
      </c>
      <c r="M4" s="61" t="s">
        <v>5</v>
      </c>
      <c r="N4" s="62" t="s">
        <v>6</v>
      </c>
      <c r="O4" s="61" t="s">
        <v>5</v>
      </c>
      <c r="P4" s="63" t="s">
        <v>6</v>
      </c>
    </row>
    <row r="5" spans="1:17" s="35" customFormat="1" ht="15" x14ac:dyDescent="0.2">
      <c r="A5" s="37">
        <v>3</v>
      </c>
      <c r="B5" s="38" t="s">
        <v>30</v>
      </c>
      <c r="C5" s="39" t="s">
        <v>16</v>
      </c>
      <c r="D5" s="40"/>
      <c r="E5" s="42">
        <f>SUM(E6:E13)</f>
        <v>4637</v>
      </c>
      <c r="F5" s="42">
        <f>SUM(F6:F13)</f>
        <v>2479</v>
      </c>
      <c r="G5" s="42">
        <f>SUM(G6:G13)</f>
        <v>2158</v>
      </c>
      <c r="H5" s="43">
        <f t="shared" ref="H5:H13" si="0">G5/E5</f>
        <v>0.46538710373086045</v>
      </c>
      <c r="I5" s="64">
        <f>SUM(I6:I13)</f>
        <v>70</v>
      </c>
      <c r="J5" s="44">
        <f t="shared" ref="J5:J13" si="1">I5/E5</f>
        <v>1.5095967220185465E-2</v>
      </c>
      <c r="K5" s="42">
        <f>SUM(K6:K13)</f>
        <v>75</v>
      </c>
      <c r="L5" s="45">
        <f>SUM(L6:L13)</f>
        <v>2013</v>
      </c>
      <c r="M5" s="39">
        <f>SUM(M6:M13)</f>
        <v>949</v>
      </c>
      <c r="N5" s="55">
        <f>M5/$L5</f>
        <v>0.47143566815697963</v>
      </c>
      <c r="O5" s="39">
        <f>SUM(O6:O13)</f>
        <v>1064</v>
      </c>
      <c r="P5" s="55">
        <f>O5/$L5</f>
        <v>0.52856433184302032</v>
      </c>
      <c r="Q5" s="35">
        <f t="shared" ref="Q5:Q13" si="2">IF(AND(NOT(ISBLANK($L5)),NOT(ISBLANK($D5))),$E5,0)</f>
        <v>0</v>
      </c>
    </row>
    <row r="6" spans="1:17" s="9" customFormat="1" ht="19" x14ac:dyDescent="0.35">
      <c r="B6" s="10"/>
      <c r="C6" s="46" t="s">
        <v>44</v>
      </c>
      <c r="D6" s="47">
        <v>1</v>
      </c>
      <c r="E6" s="48">
        <f>IMPORT4!H2</f>
        <v>1091</v>
      </c>
      <c r="F6" s="48">
        <f>IMPORT4!I2</f>
        <v>523</v>
      </c>
      <c r="G6" s="48">
        <f>IMPORT4!K2</f>
        <v>568</v>
      </c>
      <c r="H6" s="36">
        <f t="shared" si="0"/>
        <v>0.52062328139321723</v>
      </c>
      <c r="I6" s="48">
        <f>IMPORT4!M2</f>
        <v>18</v>
      </c>
      <c r="J6" s="36">
        <f t="shared" si="1"/>
        <v>1.6498625114573784E-2</v>
      </c>
      <c r="K6" s="48">
        <f>IMPORT4!P2</f>
        <v>25</v>
      </c>
      <c r="L6" s="49">
        <f>IMPORT4!S2</f>
        <v>525</v>
      </c>
      <c r="M6" s="46">
        <f>IMPORT4!Z2</f>
        <v>280</v>
      </c>
      <c r="N6" s="54">
        <f>M6/L6</f>
        <v>0.53333333333333333</v>
      </c>
      <c r="O6" s="46">
        <f>IMPORT4!AG2</f>
        <v>245</v>
      </c>
      <c r="P6" s="54">
        <f>O6/L6</f>
        <v>0.46666666666666667</v>
      </c>
      <c r="Q6" s="9">
        <f t="shared" si="2"/>
        <v>1091</v>
      </c>
    </row>
    <row r="7" spans="1:17" s="9" customFormat="1" ht="19" x14ac:dyDescent="0.35">
      <c r="B7" s="10"/>
      <c r="C7" s="46" t="s">
        <v>45</v>
      </c>
      <c r="D7" s="47">
        <v>2</v>
      </c>
      <c r="E7" s="48">
        <f>IMPORT4!H3</f>
        <v>513</v>
      </c>
      <c r="F7" s="48">
        <f>IMPORT4!I3</f>
        <v>279</v>
      </c>
      <c r="G7" s="48">
        <f>IMPORT4!K3</f>
        <v>234</v>
      </c>
      <c r="H7" s="36">
        <f t="shared" si="0"/>
        <v>0.45614035087719296</v>
      </c>
      <c r="I7" s="48">
        <f>IMPORT4!M3</f>
        <v>10</v>
      </c>
      <c r="J7" s="36">
        <f t="shared" si="1"/>
        <v>1.9493177387914229E-2</v>
      </c>
      <c r="K7" s="48">
        <f>IMPORT4!P3</f>
        <v>5</v>
      </c>
      <c r="L7" s="49">
        <f>IMPORT4!S3</f>
        <v>219</v>
      </c>
      <c r="M7" s="46">
        <f>IMPORT4!Z3</f>
        <v>144</v>
      </c>
      <c r="N7" s="54">
        <f t="shared" ref="N7:N13" si="3">M7/L7</f>
        <v>0.65753424657534243</v>
      </c>
      <c r="O7" s="46">
        <f>IMPORT4!AG3</f>
        <v>75</v>
      </c>
      <c r="P7" s="54">
        <f t="shared" ref="P7:P13" si="4">O7/L7</f>
        <v>0.34246575342465752</v>
      </c>
      <c r="Q7" s="9">
        <f t="shared" si="2"/>
        <v>513</v>
      </c>
    </row>
    <row r="8" spans="1:17" s="9" customFormat="1" ht="19" x14ac:dyDescent="0.35">
      <c r="B8" s="10"/>
      <c r="C8" s="46" t="s">
        <v>46</v>
      </c>
      <c r="D8" s="47">
        <v>3</v>
      </c>
      <c r="E8" s="48">
        <f>IMPORT4!H4</f>
        <v>466</v>
      </c>
      <c r="F8" s="48">
        <f>IMPORT4!I4</f>
        <v>247</v>
      </c>
      <c r="G8" s="48">
        <f>IMPORT4!K4</f>
        <v>219</v>
      </c>
      <c r="H8" s="36">
        <f t="shared" si="0"/>
        <v>0.46995708154506438</v>
      </c>
      <c r="I8" s="48">
        <f>IMPORT4!M4</f>
        <v>3</v>
      </c>
      <c r="J8" s="36">
        <f t="shared" si="1"/>
        <v>6.4377682403433476E-3</v>
      </c>
      <c r="K8" s="48">
        <f>IMPORT4!P4</f>
        <v>7</v>
      </c>
      <c r="L8" s="49">
        <f>IMPORT4!S4</f>
        <v>209</v>
      </c>
      <c r="M8" s="46">
        <f>IMPORT4!Z4</f>
        <v>122</v>
      </c>
      <c r="N8" s="54">
        <f t="shared" si="3"/>
        <v>0.58373205741626799</v>
      </c>
      <c r="O8" s="46">
        <f>IMPORT4!AG4</f>
        <v>87</v>
      </c>
      <c r="P8" s="54">
        <f t="shared" si="4"/>
        <v>0.41626794258373206</v>
      </c>
      <c r="Q8" s="9">
        <f t="shared" si="2"/>
        <v>466</v>
      </c>
    </row>
    <row r="9" spans="1:17" s="9" customFormat="1" ht="19" x14ac:dyDescent="0.35">
      <c r="B9" s="10"/>
      <c r="C9" s="46" t="s">
        <v>47</v>
      </c>
      <c r="D9" s="47">
        <v>4</v>
      </c>
      <c r="E9" s="48">
        <f>IMPORT4!H5</f>
        <v>461</v>
      </c>
      <c r="F9" s="48">
        <f>IMPORT4!I5</f>
        <v>264</v>
      </c>
      <c r="G9" s="48">
        <f>IMPORT4!K5</f>
        <v>197</v>
      </c>
      <c r="H9" s="36">
        <f t="shared" si="0"/>
        <v>0.42733188720173537</v>
      </c>
      <c r="I9" s="48">
        <f>IMPORT4!M5</f>
        <v>7</v>
      </c>
      <c r="J9" s="36">
        <f t="shared" si="1"/>
        <v>1.5184381778741865E-2</v>
      </c>
      <c r="K9" s="48">
        <f>IMPORT4!P5</f>
        <v>7</v>
      </c>
      <c r="L9" s="49">
        <f>IMPORT4!S5</f>
        <v>183</v>
      </c>
      <c r="M9" s="46">
        <f>IMPORT4!Z5</f>
        <v>104</v>
      </c>
      <c r="N9" s="54">
        <f t="shared" si="3"/>
        <v>0.56830601092896171</v>
      </c>
      <c r="O9" s="46">
        <f>IMPORT4!AG5</f>
        <v>79</v>
      </c>
      <c r="P9" s="54">
        <f t="shared" si="4"/>
        <v>0.43169398907103823</v>
      </c>
      <c r="Q9" s="9">
        <f t="shared" si="2"/>
        <v>461</v>
      </c>
    </row>
    <row r="10" spans="1:17" s="9" customFormat="1" ht="19" x14ac:dyDescent="0.35">
      <c r="B10" s="10"/>
      <c r="C10" s="46" t="s">
        <v>48</v>
      </c>
      <c r="D10" s="47">
        <v>5</v>
      </c>
      <c r="E10" s="48">
        <f>IMPORT4!H6</f>
        <v>425</v>
      </c>
      <c r="F10" s="48">
        <f>IMPORT4!I6</f>
        <v>295</v>
      </c>
      <c r="G10" s="48">
        <f>IMPORT4!K6</f>
        <v>130</v>
      </c>
      <c r="H10" s="36">
        <f t="shared" si="0"/>
        <v>0.30588235294117649</v>
      </c>
      <c r="I10" s="48">
        <f>IMPORT4!M6</f>
        <v>10</v>
      </c>
      <c r="J10" s="36">
        <f t="shared" si="1"/>
        <v>2.3529411764705882E-2</v>
      </c>
      <c r="K10" s="48">
        <f>IMPORT4!P6</f>
        <v>10</v>
      </c>
      <c r="L10" s="49">
        <f>IMPORT4!S6</f>
        <v>110</v>
      </c>
      <c r="M10" s="46">
        <f>IMPORT4!Z6</f>
        <v>52</v>
      </c>
      <c r="N10" s="54">
        <f t="shared" si="3"/>
        <v>0.47272727272727272</v>
      </c>
      <c r="O10" s="46">
        <f>IMPORT4!AG6</f>
        <v>58</v>
      </c>
      <c r="P10" s="54">
        <f t="shared" si="4"/>
        <v>0.52727272727272723</v>
      </c>
      <c r="Q10" s="9">
        <f t="shared" si="2"/>
        <v>425</v>
      </c>
    </row>
    <row r="11" spans="1:17" s="9" customFormat="1" ht="19" x14ac:dyDescent="0.35">
      <c r="B11" s="10"/>
      <c r="C11" s="46" t="s">
        <v>49</v>
      </c>
      <c r="D11" s="47">
        <v>6</v>
      </c>
      <c r="E11" s="48">
        <f>IMPORT4!H7</f>
        <v>831</v>
      </c>
      <c r="F11" s="48">
        <f>IMPORT4!I7</f>
        <v>391</v>
      </c>
      <c r="G11" s="48">
        <f>IMPORT4!K7</f>
        <v>440</v>
      </c>
      <c r="H11" s="65">
        <f t="shared" si="0"/>
        <v>0.52948255114320097</v>
      </c>
      <c r="I11" s="48">
        <f>IMPORT4!M7</f>
        <v>16</v>
      </c>
      <c r="J11" s="65">
        <f t="shared" si="1"/>
        <v>1.9253910950661854E-2</v>
      </c>
      <c r="K11" s="48">
        <f>IMPORT4!P7</f>
        <v>12</v>
      </c>
      <c r="L11" s="49">
        <f>IMPORT4!S7</f>
        <v>412</v>
      </c>
      <c r="M11" s="46">
        <f>IMPORT4!Z7</f>
        <v>105</v>
      </c>
      <c r="N11" s="66">
        <f t="shared" si="3"/>
        <v>0.25485436893203883</v>
      </c>
      <c r="O11" s="46">
        <f>IMPORT4!AG7</f>
        <v>307</v>
      </c>
      <c r="P11" s="66">
        <f t="shared" si="4"/>
        <v>0.74514563106796117</v>
      </c>
      <c r="Q11" s="9">
        <f t="shared" si="2"/>
        <v>831</v>
      </c>
    </row>
    <row r="12" spans="1:17" s="9" customFormat="1" ht="19" x14ac:dyDescent="0.35">
      <c r="B12" s="10"/>
      <c r="C12" s="46" t="s">
        <v>50</v>
      </c>
      <c r="D12" s="47">
        <v>7</v>
      </c>
      <c r="E12" s="48">
        <f>IMPORT4!H8</f>
        <v>474</v>
      </c>
      <c r="F12" s="48">
        <f>IMPORT4!I8</f>
        <v>271</v>
      </c>
      <c r="G12" s="48">
        <f>IMPORT4!K8</f>
        <v>203</v>
      </c>
      <c r="H12" s="36">
        <f t="shared" si="0"/>
        <v>0.42827004219409281</v>
      </c>
      <c r="I12" s="48">
        <f>IMPORT4!M8</f>
        <v>4</v>
      </c>
      <c r="J12" s="36">
        <f t="shared" si="1"/>
        <v>8.4388185654008432E-3</v>
      </c>
      <c r="K12" s="48">
        <f>IMPORT4!P8</f>
        <v>5</v>
      </c>
      <c r="L12" s="49">
        <f>IMPORT4!S8</f>
        <v>194</v>
      </c>
      <c r="M12" s="46">
        <f>IMPORT4!Z8</f>
        <v>75</v>
      </c>
      <c r="N12" s="54">
        <f t="shared" si="3"/>
        <v>0.38659793814432991</v>
      </c>
      <c r="O12" s="46">
        <f>IMPORT4!AG8</f>
        <v>119</v>
      </c>
      <c r="P12" s="54">
        <f t="shared" si="4"/>
        <v>0.61340206185567014</v>
      </c>
      <c r="Q12" s="9">
        <f t="shared" si="2"/>
        <v>474</v>
      </c>
    </row>
    <row r="13" spans="1:17" s="9" customFormat="1" ht="20" thickBot="1" x14ac:dyDescent="0.4">
      <c r="B13" s="10"/>
      <c r="C13" s="50" t="s">
        <v>51</v>
      </c>
      <c r="D13" s="51">
        <v>8</v>
      </c>
      <c r="E13" s="52">
        <f>IMPORT4!H9</f>
        <v>376</v>
      </c>
      <c r="F13" s="52">
        <f>IMPORT4!I9</f>
        <v>209</v>
      </c>
      <c r="G13" s="52">
        <f>IMPORT4!K9</f>
        <v>167</v>
      </c>
      <c r="H13" s="56">
        <f t="shared" si="0"/>
        <v>0.44414893617021278</v>
      </c>
      <c r="I13" s="52">
        <f>IMPORT4!M9</f>
        <v>2</v>
      </c>
      <c r="J13" s="56">
        <f t="shared" si="1"/>
        <v>5.3191489361702126E-3</v>
      </c>
      <c r="K13" s="52">
        <f>IMPORT4!P9</f>
        <v>4</v>
      </c>
      <c r="L13" s="53">
        <f>IMPORT4!S9</f>
        <v>161</v>
      </c>
      <c r="M13" s="50">
        <f>IMPORT4!Z9</f>
        <v>67</v>
      </c>
      <c r="N13" s="57">
        <f t="shared" si="3"/>
        <v>0.41614906832298137</v>
      </c>
      <c r="O13" s="50">
        <f>IMPORT4!AG9</f>
        <v>94</v>
      </c>
      <c r="P13" s="57">
        <f t="shared" si="4"/>
        <v>0.58385093167701863</v>
      </c>
      <c r="Q13" s="9">
        <f t="shared" si="2"/>
        <v>376</v>
      </c>
    </row>
    <row r="14" spans="1:17" ht="14" thickBot="1" x14ac:dyDescent="0.2"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>
        <f>SUM(Q5:Q13)</f>
        <v>4637</v>
      </c>
    </row>
    <row r="15" spans="1:17" ht="14" thickBot="1" x14ac:dyDescent="0.2"/>
    <row r="16" spans="1:17" s="2" customFormat="1" x14ac:dyDescent="0.15">
      <c r="M16" s="13" t="str">
        <f>M3</f>
        <v>Emmanuel</v>
      </c>
      <c r="N16" s="14" t="str">
        <f>N3</f>
        <v>MACRON</v>
      </c>
      <c r="O16" s="13" t="str">
        <f>O3</f>
        <v>Marine</v>
      </c>
      <c r="P16" s="14" t="str">
        <f>P3</f>
        <v>LE PEN</v>
      </c>
    </row>
    <row r="17" spans="3:16" s="18" customFormat="1" ht="25" thickBot="1" x14ac:dyDescent="0.2">
      <c r="C17" s="15" t="s">
        <v>61</v>
      </c>
      <c r="D17" s="8" t="s">
        <v>62</v>
      </c>
      <c r="E17" s="15" t="s">
        <v>0</v>
      </c>
      <c r="F17" s="15" t="s">
        <v>63</v>
      </c>
      <c r="G17" s="15" t="s">
        <v>1</v>
      </c>
      <c r="H17" s="15" t="s">
        <v>29</v>
      </c>
      <c r="I17" s="15" t="s">
        <v>2</v>
      </c>
      <c r="J17" s="15" t="s">
        <v>20</v>
      </c>
      <c r="K17" s="15" t="s">
        <v>3</v>
      </c>
      <c r="L17" s="15" t="s">
        <v>4</v>
      </c>
      <c r="M17" s="16" t="s">
        <v>5</v>
      </c>
      <c r="N17" s="17" t="s">
        <v>6</v>
      </c>
      <c r="O17" s="16" t="s">
        <v>5</v>
      </c>
      <c r="P17" s="17" t="s">
        <v>6</v>
      </c>
    </row>
    <row r="18" spans="3:16" s="27" customFormat="1" ht="25.5" customHeight="1" thickBot="1" x14ac:dyDescent="0.2">
      <c r="C18" s="19" t="s">
        <v>16</v>
      </c>
      <c r="D18" s="20">
        <f>COUNTA(D5:D13)</f>
        <v>8</v>
      </c>
      <c r="E18" s="20">
        <f t="shared" ref="E18:P18" si="5">E5</f>
        <v>4637</v>
      </c>
      <c r="F18" s="20">
        <f t="shared" si="5"/>
        <v>2479</v>
      </c>
      <c r="G18" s="20">
        <f t="shared" si="5"/>
        <v>2158</v>
      </c>
      <c r="H18" s="21">
        <f t="shared" si="5"/>
        <v>0.46538710373086045</v>
      </c>
      <c r="I18" s="22">
        <f t="shared" si="5"/>
        <v>70</v>
      </c>
      <c r="J18" s="21">
        <f t="shared" si="5"/>
        <v>1.5095967220185465E-2</v>
      </c>
      <c r="K18" s="20">
        <f t="shared" si="5"/>
        <v>75</v>
      </c>
      <c r="L18" s="20">
        <f t="shared" si="5"/>
        <v>2013</v>
      </c>
      <c r="M18" s="23">
        <f t="shared" si="5"/>
        <v>949</v>
      </c>
      <c r="N18" s="24">
        <f t="shared" si="5"/>
        <v>0.47143566815697963</v>
      </c>
      <c r="O18" s="25">
        <f t="shared" si="5"/>
        <v>1064</v>
      </c>
      <c r="P18" s="26">
        <f t="shared" si="5"/>
        <v>0.52856433184302032</v>
      </c>
    </row>
    <row r="20" spans="3:16" x14ac:dyDescent="0.15">
      <c r="F20" s="28" t="s">
        <v>64</v>
      </c>
      <c r="G20" s="29">
        <f>(236-COUNTBLANK(G5:G13))/236</f>
        <v>1</v>
      </c>
      <c r="I20" s="30"/>
      <c r="J20" s="30"/>
    </row>
    <row r="21" spans="3:16" ht="14" x14ac:dyDescent="0.15">
      <c r="F21" s="28" t="s">
        <v>65</v>
      </c>
      <c r="G21" s="31">
        <f>Q14/E18</f>
        <v>1</v>
      </c>
      <c r="I21" s="32"/>
      <c r="J21" s="32"/>
    </row>
    <row r="22" spans="3:16" x14ac:dyDescent="0.15">
      <c r="I22" s="33"/>
      <c r="J22" s="33"/>
    </row>
    <row r="24" spans="3:16" x14ac:dyDescent="0.15">
      <c r="K24" s="30"/>
      <c r="L24" s="30"/>
    </row>
    <row r="25" spans="3:16" ht="14" x14ac:dyDescent="0.15">
      <c r="K25" s="32"/>
      <c r="L25" s="32"/>
    </row>
    <row r="26" spans="3:16" x14ac:dyDescent="0.15">
      <c r="K26" s="34"/>
      <c r="L26" s="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topLeftCell="M1" workbookViewId="0">
      <selection activeCell="M1" sqref="A1:AI5"/>
    </sheetView>
  </sheetViews>
  <sheetFormatPr baseColWidth="10" defaultRowHeight="13" x14ac:dyDescent="0.15"/>
  <sheetData>
    <row r="1" spans="1:35" x14ac:dyDescent="0.1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0</v>
      </c>
      <c r="I1" t="s">
        <v>73</v>
      </c>
      <c r="J1" t="s">
        <v>74</v>
      </c>
      <c r="K1" t="s">
        <v>1</v>
      </c>
      <c r="L1" t="s">
        <v>75</v>
      </c>
      <c r="M1" t="s">
        <v>2</v>
      </c>
      <c r="N1" t="s">
        <v>76</v>
      </c>
      <c r="O1" t="s">
        <v>77</v>
      </c>
      <c r="P1" t="s">
        <v>3</v>
      </c>
      <c r="Q1" t="s">
        <v>78</v>
      </c>
      <c r="R1" t="s">
        <v>79</v>
      </c>
      <c r="S1" t="s">
        <v>4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5</v>
      </c>
      <c r="AA1" t="s">
        <v>86</v>
      </c>
      <c r="AB1" t="s">
        <v>6</v>
      </c>
    </row>
    <row r="2" spans="1:35" x14ac:dyDescent="0.15">
      <c r="A2" t="s">
        <v>87</v>
      </c>
      <c r="B2" t="s">
        <v>88</v>
      </c>
      <c r="C2">
        <v>3</v>
      </c>
      <c r="D2" t="s">
        <v>89</v>
      </c>
      <c r="E2">
        <v>50</v>
      </c>
      <c r="F2" t="s">
        <v>94</v>
      </c>
      <c r="G2">
        <v>1</v>
      </c>
      <c r="H2">
        <v>1278</v>
      </c>
      <c r="I2">
        <v>558</v>
      </c>
      <c r="J2">
        <v>43.66</v>
      </c>
      <c r="K2">
        <v>720</v>
      </c>
      <c r="L2">
        <v>56.34</v>
      </c>
      <c r="M2">
        <v>31</v>
      </c>
      <c r="N2">
        <v>2.4300000000000002</v>
      </c>
      <c r="O2">
        <v>4.3099999999999996</v>
      </c>
      <c r="P2">
        <v>28</v>
      </c>
      <c r="Q2">
        <v>2.19</v>
      </c>
      <c r="R2">
        <v>3.89</v>
      </c>
      <c r="S2">
        <v>661</v>
      </c>
      <c r="T2">
        <v>51.72</v>
      </c>
      <c r="U2">
        <v>91.81</v>
      </c>
      <c r="V2">
        <v>1</v>
      </c>
      <c r="W2" t="s">
        <v>91</v>
      </c>
      <c r="X2" t="s">
        <v>7</v>
      </c>
      <c r="Y2" t="s">
        <v>8</v>
      </c>
      <c r="Z2">
        <v>390</v>
      </c>
      <c r="AA2">
        <v>30.52</v>
      </c>
      <c r="AB2">
        <v>59</v>
      </c>
      <c r="AC2">
        <v>2</v>
      </c>
      <c r="AD2" t="s">
        <v>92</v>
      </c>
      <c r="AE2" t="s">
        <v>9</v>
      </c>
      <c r="AF2" t="s">
        <v>10</v>
      </c>
      <c r="AG2">
        <v>271</v>
      </c>
      <c r="AH2">
        <v>21.21</v>
      </c>
      <c r="AI2">
        <v>41</v>
      </c>
    </row>
    <row r="3" spans="1:35" x14ac:dyDescent="0.15">
      <c r="A3" t="s">
        <v>87</v>
      </c>
      <c r="B3" t="s">
        <v>88</v>
      </c>
      <c r="C3">
        <v>3</v>
      </c>
      <c r="D3" t="s">
        <v>89</v>
      </c>
      <c r="E3">
        <v>50</v>
      </c>
      <c r="F3" t="s">
        <v>94</v>
      </c>
      <c r="G3">
        <v>2</v>
      </c>
      <c r="H3">
        <v>1313</v>
      </c>
      <c r="I3">
        <v>552</v>
      </c>
      <c r="J3">
        <v>42.04</v>
      </c>
      <c r="K3">
        <v>761</v>
      </c>
      <c r="L3">
        <v>57.96</v>
      </c>
      <c r="M3">
        <v>12</v>
      </c>
      <c r="N3">
        <v>0.91</v>
      </c>
      <c r="O3">
        <v>1.58</v>
      </c>
      <c r="P3">
        <v>20</v>
      </c>
      <c r="Q3">
        <v>1.52</v>
      </c>
      <c r="R3">
        <v>2.63</v>
      </c>
      <c r="S3">
        <v>729</v>
      </c>
      <c r="T3">
        <v>55.52</v>
      </c>
      <c r="U3">
        <v>95.8</v>
      </c>
      <c r="V3">
        <v>1</v>
      </c>
      <c r="W3" t="s">
        <v>91</v>
      </c>
      <c r="X3" t="s">
        <v>7</v>
      </c>
      <c r="Y3" t="s">
        <v>8</v>
      </c>
      <c r="Z3">
        <v>360</v>
      </c>
      <c r="AA3">
        <v>27.42</v>
      </c>
      <c r="AB3">
        <v>49.38</v>
      </c>
      <c r="AC3">
        <v>2</v>
      </c>
      <c r="AD3" t="s">
        <v>92</v>
      </c>
      <c r="AE3" t="s">
        <v>9</v>
      </c>
      <c r="AF3" t="s">
        <v>10</v>
      </c>
      <c r="AG3">
        <v>369</v>
      </c>
      <c r="AH3">
        <v>28.1</v>
      </c>
      <c r="AI3">
        <v>50.62</v>
      </c>
    </row>
    <row r="4" spans="1:35" x14ac:dyDescent="0.15">
      <c r="A4" t="s">
        <v>87</v>
      </c>
      <c r="B4" t="s">
        <v>88</v>
      </c>
      <c r="C4">
        <v>3</v>
      </c>
      <c r="D4" t="s">
        <v>89</v>
      </c>
      <c r="E4">
        <v>50</v>
      </c>
      <c r="F4" t="s">
        <v>94</v>
      </c>
      <c r="G4">
        <v>3</v>
      </c>
      <c r="H4">
        <v>957</v>
      </c>
      <c r="I4">
        <v>399</v>
      </c>
      <c r="J4">
        <v>41.69</v>
      </c>
      <c r="K4">
        <v>558</v>
      </c>
      <c r="L4">
        <v>58.31</v>
      </c>
      <c r="M4">
        <v>12</v>
      </c>
      <c r="N4">
        <v>1.25</v>
      </c>
      <c r="O4">
        <v>2.15</v>
      </c>
      <c r="P4">
        <v>26</v>
      </c>
      <c r="Q4">
        <v>2.72</v>
      </c>
      <c r="R4">
        <v>4.66</v>
      </c>
      <c r="S4">
        <v>520</v>
      </c>
      <c r="T4">
        <v>54.34</v>
      </c>
      <c r="U4">
        <v>93.19</v>
      </c>
      <c r="V4">
        <v>1</v>
      </c>
      <c r="W4" t="s">
        <v>91</v>
      </c>
      <c r="X4" t="s">
        <v>7</v>
      </c>
      <c r="Y4" t="s">
        <v>8</v>
      </c>
      <c r="Z4">
        <v>299</v>
      </c>
      <c r="AA4">
        <v>31.24</v>
      </c>
      <c r="AB4">
        <v>57.5</v>
      </c>
      <c r="AC4">
        <v>2</v>
      </c>
      <c r="AD4" t="s">
        <v>92</v>
      </c>
      <c r="AE4" t="s">
        <v>9</v>
      </c>
      <c r="AF4" t="s">
        <v>10</v>
      </c>
      <c r="AG4">
        <v>221</v>
      </c>
      <c r="AH4">
        <v>23.09</v>
      </c>
      <c r="AI4">
        <v>42.5</v>
      </c>
    </row>
    <row r="5" spans="1:35" x14ac:dyDescent="0.15">
      <c r="A5" t="s">
        <v>87</v>
      </c>
      <c r="B5" t="s">
        <v>88</v>
      </c>
      <c r="C5">
        <v>3</v>
      </c>
      <c r="D5" t="s">
        <v>89</v>
      </c>
      <c r="E5">
        <v>50</v>
      </c>
      <c r="F5" t="s">
        <v>94</v>
      </c>
      <c r="G5">
        <v>4</v>
      </c>
      <c r="H5">
        <v>293</v>
      </c>
      <c r="I5">
        <v>94</v>
      </c>
      <c r="J5">
        <v>32.08</v>
      </c>
      <c r="K5">
        <v>199</v>
      </c>
      <c r="L5">
        <v>67.92</v>
      </c>
      <c r="M5">
        <v>4</v>
      </c>
      <c r="N5">
        <v>1.37</v>
      </c>
      <c r="O5">
        <v>2.0099999999999998</v>
      </c>
      <c r="P5">
        <v>2</v>
      </c>
      <c r="Q5">
        <v>0.68</v>
      </c>
      <c r="R5">
        <v>1.01</v>
      </c>
      <c r="S5">
        <v>193</v>
      </c>
      <c r="T5">
        <v>65.87</v>
      </c>
      <c r="U5">
        <v>96.98</v>
      </c>
      <c r="V5">
        <v>1</v>
      </c>
      <c r="W5" t="s">
        <v>91</v>
      </c>
      <c r="X5" t="s">
        <v>7</v>
      </c>
      <c r="Y5" t="s">
        <v>8</v>
      </c>
      <c r="Z5">
        <v>108</v>
      </c>
      <c r="AA5">
        <v>36.86</v>
      </c>
      <c r="AB5">
        <v>55.96</v>
      </c>
      <c r="AC5">
        <v>2</v>
      </c>
      <c r="AD5" t="s">
        <v>92</v>
      </c>
      <c r="AE5" t="s">
        <v>9</v>
      </c>
      <c r="AF5" t="s">
        <v>10</v>
      </c>
      <c r="AG5">
        <v>85</v>
      </c>
      <c r="AH5">
        <v>29.01</v>
      </c>
      <c r="AI5">
        <v>44.04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308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IMPORT1</vt:lpstr>
      <vt:lpstr>BORA BORA</vt:lpstr>
      <vt:lpstr>IMPORT2</vt:lpstr>
      <vt:lpstr>HUAHINE</vt:lpstr>
      <vt:lpstr>IMPORT3</vt:lpstr>
      <vt:lpstr>MAUPITI</vt:lpstr>
      <vt:lpstr>IMPORT4</vt:lpstr>
      <vt:lpstr>TAHAA</vt:lpstr>
      <vt:lpstr>IMPORT5</vt:lpstr>
      <vt:lpstr>TAPUTAPUATEA</vt:lpstr>
      <vt:lpstr>IMPORT6</vt:lpstr>
      <vt:lpstr>TUMARAA</vt:lpstr>
      <vt:lpstr>IMPORT7</vt:lpstr>
      <vt:lpstr>UTUROA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Presse ELECTIONS</dc:title>
  <dc:subject>Fichier ELECTION pour la Communication</dc:subject>
  <dc:creator>Capucine MONG YEN</dc:creator>
  <cp:keywords>election presse communication</cp:keywords>
  <cp:lastModifiedBy>Utilisateur de Microsoft Office</cp:lastModifiedBy>
  <cp:revision>39</cp:revision>
  <cp:lastPrinted>2017-05-04T18:10:55Z</cp:lastPrinted>
  <dcterms:created xsi:type="dcterms:W3CDTF">2017-05-04T01:34:25Z</dcterms:created>
  <dcterms:modified xsi:type="dcterms:W3CDTF">2017-05-07T18:53:36Z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1</vt:i4>
  </property>
</Properties>
</file>